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торгов\ПРОЦЕДУРЫ\2-1 КОНКУРС в электронной форме\ОКЭФ-43 СМР SL 10 3 этап инжзащита\ДРИ\"/>
    </mc:Choice>
  </mc:AlternateContent>
  <bookViews>
    <workbookView xWindow="-45" yWindow="-45" windowWidth="23130" windowHeight="12450" tabRatio="771" activeTab="4"/>
  </bookViews>
  <sheets>
    <sheet name="ПЗ" sheetId="38" r:id="rId1"/>
    <sheet name="ГПР" sheetId="37" r:id="rId2"/>
    <sheet name="Протокол" sheetId="36" r:id="rId3"/>
    <sheet name="НМЦК" sheetId="33" r:id="rId4"/>
    <sheet name="НМЦ" sheetId="34" r:id="rId5"/>
    <sheet name="ВОР" sheetId="35" r:id="rId6"/>
    <sheet name="Проект сметы контракта" sheetId="3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UTOEXEC" localSheetId="3">#REF!</definedName>
    <definedName name="\AUTOEXEC">#REF!</definedName>
    <definedName name="\k" localSheetId="3">#REF!</definedName>
    <definedName name="\k">#REF!</definedName>
    <definedName name="\m" localSheetId="3">#REF!</definedName>
    <definedName name="\m">#REF!</definedName>
    <definedName name="\s" localSheetId="3">#REF!</definedName>
    <definedName name="\s">#REF!</definedName>
    <definedName name="\z" localSheetId="3">#REF!</definedName>
    <definedName name="\z">#REF!</definedName>
    <definedName name="_a2" localSheetId="3">#REF!</definedName>
    <definedName name="_a2">#REF!</definedName>
    <definedName name="a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3">#REF!</definedName>
    <definedName name="as">#REF!</definedName>
    <definedName name="asd" localSheetId="3">#REF!</definedName>
    <definedName name="asd">#REF!</definedName>
    <definedName name="ave_height" localSheetId="3">#REF!</definedName>
    <definedName name="ave_height">#REF!</definedName>
    <definedName name="ave_hight" localSheetId="3">#REF!</definedName>
    <definedName name="ave_hight">#REF!</definedName>
    <definedName name="b" hidden="1">{#N/A,#N/A,TRUE,"Смета на пасс. обор. №1"}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jbkl" localSheetId="3">[1]топография!#REF!</definedName>
    <definedName name="bjbkl">[1]топография!#REF!</definedName>
    <definedName name="ccc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3">[2]Lucent!#REF!</definedName>
    <definedName name="Dc">[2]Lucent!#REF!</definedName>
    <definedName name="dck" localSheetId="3">[1]топография!#REF!</definedName>
    <definedName name="dck">[1]топография!#REF!</definedName>
    <definedName name="ddduy" localSheetId="3">#REF!</definedName>
    <definedName name="ddduy">#REF!</definedName>
    <definedName name="Delivery">1.15</definedName>
    <definedName name="df" localSheetId="3">#REF!</definedName>
    <definedName name="df">#REF!</definedName>
    <definedName name="Disc_Tbl" localSheetId="3">#REF!</definedName>
    <definedName name="Disc_Tbl">#REF!</definedName>
    <definedName name="Dl" localSheetId="3">[2]Lucent!#REF!</definedName>
    <definedName name="Dl">[2]Lucent!#REF!</definedName>
    <definedName name="Dsc_Vector" localSheetId="3">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QUIP" localSheetId="3">[3]Спецификация!#REF!</definedName>
    <definedName name="EQUIP">[3]Спецификация!#REF!</definedName>
    <definedName name="ert" localSheetId="3">#REF!</definedName>
    <definedName name="ert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3">#REF!</definedName>
    <definedName name="Excel_BuiltIn_Print_Area_5">#REF!</definedName>
    <definedName name="Excel_BuiltIn_Print_Area_7">"$#ССЫЛ!.$A$2:$E$5"</definedName>
    <definedName name="Excel_BuiltIn_Print_Titles_2" localSheetId="3">#REF!</definedName>
    <definedName name="Excel_BuiltIn_Print_Titles_2">#REF!</definedName>
    <definedName name="Excel_BuiltIn_Print_Titles_3" localSheetId="3">#REF!</definedName>
    <definedName name="Excel_BuiltIn_Print_Titles_3">#REF!</definedName>
    <definedName name="fg" localSheetId="3">#REF!</definedName>
    <definedName name="fg">#REF!</definedName>
    <definedName name="fl" localSheetId="3">[2]Lucent!#REF!</definedName>
    <definedName name="fl">[2]Lucent!#REF!</definedName>
    <definedName name="Grp_Vector" localSheetId="3">#REF!</definedName>
    <definedName name="Grp_Vector">#REF!</definedName>
    <definedName name="Importation_Cost" localSheetId="3">#REF!</definedName>
    <definedName name="Importation_Cost">#REF!</definedName>
    <definedName name="Itog" localSheetId="3">#REF!</definedName>
    <definedName name="Itog">#REF!</definedName>
    <definedName name="j" hidden="1">{#N/A,#N/A,TRUE,"Смета на пасс. обор. №1"}</definedName>
    <definedName name="j_1" hidden="1">{#N/A,#N/A,TRUE,"Смета на пасс. обор. №1"}</definedName>
    <definedName name="Koeffcb" localSheetId="3">#REF!</definedName>
    <definedName name="Koeffcb">#REF!</definedName>
    <definedName name="KPlan" localSheetId="3">#REF!</definedName>
    <definedName name="KPlan">#REF!</definedName>
    <definedName name="lp">[4]Panduit!$E$4</definedName>
    <definedName name="m" localSheetId="3">[5]Microsoft!#REF!</definedName>
    <definedName name="m">[5]Microsoft!#REF!</definedName>
    <definedName name="MATER" localSheetId="3">[3]Спецификация!#REF!</definedName>
    <definedName name="MATER">[3]Спецификация!#REF!</definedName>
    <definedName name="mm" localSheetId="3">[5]Microsoft!#REF!</definedName>
    <definedName name="mm">[5]Microsoft!#REF!</definedName>
    <definedName name="mmm" localSheetId="3">[5]Microsoft!#REF!</definedName>
    <definedName name="mmm">[5]Microsoft!#REF!</definedName>
    <definedName name="p" hidden="1">{#N/A,#N/A,TRUE,"Смета на пасс. обор. №1"}</definedName>
    <definedName name="p_1" hidden="1">{#N/A,#N/A,TRUE,"Смета на пасс. обор. №1"}</definedName>
    <definedName name="ppp" localSheetId="3">#REF!</definedName>
    <definedName name="ppp">#REF!</definedName>
    <definedName name="pr" localSheetId="3">[3]Спецификация!#REF!</definedName>
    <definedName name="pr">[3]Спецификация!#REF!</definedName>
    <definedName name="Print_Titles" localSheetId="3">НМЦК!$11:$11</definedName>
    <definedName name="Profit" localSheetId="3">[2]Lucent!#REF!</definedName>
    <definedName name="Profit">[2]Lucent!#REF!</definedName>
    <definedName name="profit2" localSheetId="3">[2]Lucent!#REF!</definedName>
    <definedName name="profit2">[2]Lucent!#REF!</definedName>
    <definedName name="ProfitLucent">1.65</definedName>
    <definedName name="PROJ" localSheetId="3">[3]Спецификация!#REF!</definedName>
    <definedName name="PROJ">[3]Спецификация!#REF!</definedName>
    <definedName name="q" localSheetId="3">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3">#REF!</definedName>
    <definedName name="qwer">#REF!</definedName>
    <definedName name="R_Lst" localSheetId="3">#REF!</definedName>
    <definedName name="R_Lst">#REF!</definedName>
    <definedName name="R_Net" localSheetId="3">#REF!</definedName>
    <definedName name="R_Net">#REF!</definedName>
    <definedName name="Rate" localSheetId="3">#REF!</definedName>
    <definedName name="Rate">#REF!</definedName>
    <definedName name="Rit">[6]УКП!$H$3</definedName>
    <definedName name="rty" localSheetId="3">#REF!</definedName>
    <definedName name="rty">#REF!</definedName>
    <definedName name="sd" localSheetId="3">#REF!</definedName>
    <definedName name="sd">#REF!</definedName>
    <definedName name="SM" localSheetId="3">#REF!</definedName>
    <definedName name="SM">#REF!</definedName>
    <definedName name="SM_SM" localSheetId="3">#REF!</definedName>
    <definedName name="SM_SM">#REF!</definedName>
    <definedName name="SM_STO" localSheetId="3">#REF!</definedName>
    <definedName name="SM_STO">#REF!</definedName>
    <definedName name="SM_STO_1" localSheetId="3">'[7]СМЕТА проект'!#REF!</definedName>
    <definedName name="SM_STO_1">'[7]СМЕТА проект'!#REF!</definedName>
    <definedName name="SM_STO1" localSheetId="3">#REF!</definedName>
    <definedName name="SM_STO1">#REF!</definedName>
    <definedName name="SM_STO2" localSheetId="3">#REF!</definedName>
    <definedName name="SM_STO2">#REF!</definedName>
    <definedName name="SM_STO3" localSheetId="3">#REF!</definedName>
    <definedName name="SM_STO3">#REF!</definedName>
    <definedName name="Smmmmmmmmmmmmmmm" localSheetId="3">#REF!</definedName>
    <definedName name="Smmmmmmmmmmmmmmm">#REF!</definedName>
    <definedName name="SUM_" localSheetId="3">#REF!</definedName>
    <definedName name="SUM_">#REF!</definedName>
    <definedName name="SUM_1" localSheetId="3">#REF!</definedName>
    <definedName name="SUM_1">#REF!</definedName>
    <definedName name="sum_2" localSheetId="3">#REF!</definedName>
    <definedName name="sum_2">#REF!</definedName>
    <definedName name="SUM_3" localSheetId="3">#REF!</definedName>
    <definedName name="SUM_3">#REF!</definedName>
    <definedName name="sum_4" localSheetId="3">#REF!</definedName>
    <definedName name="sum_4">#REF!</definedName>
    <definedName name="SV" localSheetId="3">#REF!</definedName>
    <definedName name="SV">#REF!</definedName>
    <definedName name="SV_STO" localSheetId="3">#REF!</definedName>
    <definedName name="SV_STO">#REF!</definedName>
    <definedName name="Times" localSheetId="3">#REF!</definedName>
    <definedName name="Times">#REF!</definedName>
    <definedName name="Times_1" localSheetId="3">#REF!</definedName>
    <definedName name="Times_1">#REF!</definedName>
    <definedName name="Times_10" localSheetId="3">#REF!</definedName>
    <definedName name="Times_10">#REF!</definedName>
    <definedName name="Times_11" localSheetId="3">#REF!</definedName>
    <definedName name="Times_11">#REF!</definedName>
    <definedName name="Times_12" localSheetId="3">#REF!</definedName>
    <definedName name="Times_12">#REF!</definedName>
    <definedName name="Times_13" localSheetId="3">#REF!</definedName>
    <definedName name="Times_13">#REF!</definedName>
    <definedName name="Times_14" localSheetId="3">#REF!</definedName>
    <definedName name="Times_14">#REF!</definedName>
    <definedName name="Times_15" localSheetId="3">#REF!</definedName>
    <definedName name="Times_15">#REF!</definedName>
    <definedName name="Times_16" localSheetId="3">#REF!</definedName>
    <definedName name="Times_16">#REF!</definedName>
    <definedName name="Times_17" localSheetId="3">#REF!</definedName>
    <definedName name="Times_17">#REF!</definedName>
    <definedName name="Times_18" localSheetId="3">#REF!</definedName>
    <definedName name="Times_18">#REF!</definedName>
    <definedName name="Times_19" localSheetId="3">#REF!</definedName>
    <definedName name="Times_19">#REF!</definedName>
    <definedName name="Times_2" localSheetId="3">#REF!</definedName>
    <definedName name="Times_2">#REF!</definedName>
    <definedName name="Times_20" localSheetId="3">#REF!</definedName>
    <definedName name="Times_20">#REF!</definedName>
    <definedName name="Times_21" localSheetId="3">#REF!</definedName>
    <definedName name="Times_21">#REF!</definedName>
    <definedName name="Times_22" localSheetId="3">#REF!</definedName>
    <definedName name="Times_22">#REF!</definedName>
    <definedName name="Times_49" localSheetId="3">#REF!</definedName>
    <definedName name="Times_49">#REF!</definedName>
    <definedName name="Times_5" localSheetId="3">#REF!</definedName>
    <definedName name="Times_5">#REF!</definedName>
    <definedName name="Times_50" localSheetId="3">#REF!</definedName>
    <definedName name="Times_50">#REF!</definedName>
    <definedName name="Times_51" localSheetId="3">#REF!</definedName>
    <definedName name="Times_51">#REF!</definedName>
    <definedName name="Times_52" localSheetId="3">#REF!</definedName>
    <definedName name="Times_52">#REF!</definedName>
    <definedName name="Times_53" localSheetId="3">#REF!</definedName>
    <definedName name="Times_53">#REF!</definedName>
    <definedName name="Times_54" localSheetId="3">#REF!</definedName>
    <definedName name="Times_54">#REF!</definedName>
    <definedName name="Times_6" localSheetId="3">#REF!</definedName>
    <definedName name="Times_6">#REF!</definedName>
    <definedName name="Times_7" localSheetId="3">#REF!</definedName>
    <definedName name="Times_7">#REF!</definedName>
    <definedName name="Times_8" localSheetId="3">#REF!</definedName>
    <definedName name="Times_8">#REF!</definedName>
    <definedName name="Times_9" localSheetId="3">#REF!</definedName>
    <definedName name="Times_9">#REF!</definedName>
    <definedName name="tyu" localSheetId="3">#REF!</definedName>
    <definedName name="tyu">#REF!</definedName>
    <definedName name="U_Lst" localSheetId="3">#REF!</definedName>
    <definedName name="U_Lst">#REF!</definedName>
    <definedName name="U_Net" localSheetId="3">#REF!</definedName>
    <definedName name="U_Net">#REF!</definedName>
    <definedName name="w" localSheetId="3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 localSheetId="3">#REF!</definedName>
    <definedName name="wer">#REF!</definedName>
    <definedName name="WORK" localSheetId="3">[3]Спецификация!#REF!</definedName>
    <definedName name="WORK">[3]Спецификация!#REF!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w" localSheetId="3">#REF!</definedName>
    <definedName name="ww">#REF!</definedName>
    <definedName name="yui" localSheetId="3">#REF!</definedName>
    <definedName name="yui">#REF!</definedName>
    <definedName name="ZAK1" localSheetId="3">#REF!</definedName>
    <definedName name="ZAK1">#REF!</definedName>
    <definedName name="ZAK2" localSheetId="3">#REF!</definedName>
    <definedName name="ZAK2">#REF!</definedName>
    <definedName name="zzzz" localSheetId="3">#REF!</definedName>
    <definedName name="zzzz">#REF!</definedName>
    <definedName name="а" hidden="1">{#N/A,#N/A,TRUE,"Смета на пасс. обор. №1"}</definedName>
    <definedName name="а_1" hidden="1">{#N/A,#N/A,TRUE,"Смета на пасс. обор. №1"}</definedName>
    <definedName name="а1" localSheetId="3">#REF!</definedName>
    <definedName name="а1">#REF!</definedName>
    <definedName name="А2" localSheetId="3">#REF!</definedName>
    <definedName name="А2">#REF!</definedName>
    <definedName name="а36" localSheetId="3">#REF!</definedName>
    <definedName name="а36">#REF!</definedName>
    <definedName name="аа" localSheetId="3">[1]топография!#REF!</definedName>
    <definedName name="аа">[1]топография!#REF!</definedName>
    <definedName name="ав" localSheetId="3">#REF!</definedName>
    <definedName name="ав">#REF!</definedName>
    <definedName name="авс" localSheetId="3">#REF!</definedName>
    <definedName name="авс">#REF!</definedName>
    <definedName name="Азб" localSheetId="3">#REF!</definedName>
    <definedName name="Азб">#REF!</definedName>
    <definedName name="АКСТ">'[8]Лист опроса'!$B$22</definedName>
    <definedName name="аолрмб">[9]Вспомогательный!$D$77</definedName>
    <definedName name="ап" hidden="1">{#N/A,#N/A,TRUE,"Смета на пасс. обор. №1"}</definedName>
    <definedName name="ап_1" hidden="1">{#N/A,#N/A,TRUE,"Смета на пасс. обор. №1"}</definedName>
    <definedName name="апр" hidden="1">{#N/A,#N/A,TRUE,"Смета на пасс. обор. №1"}</definedName>
    <definedName name="апр_1" hidden="1">{#N/A,#N/A,TRUE,"Смета на пасс. обор. №1"}</definedName>
    <definedName name="астр" localSheetId="3">#REF!</definedName>
    <definedName name="астр">#REF!</definedName>
    <definedName name="Астрахань" localSheetId="3">#REF!</definedName>
    <definedName name="Астрахань">#REF!</definedName>
    <definedName name="Астрахань_1" localSheetId="3">#REF!</definedName>
    <definedName name="Астрахань_1">#REF!</definedName>
    <definedName name="Астрахань_2" localSheetId="3">#REF!</definedName>
    <definedName name="Астрахань_2">#REF!</definedName>
    <definedName name="Астрахань_22" localSheetId="3">#REF!</definedName>
    <definedName name="Астрахань_22">#REF!</definedName>
    <definedName name="Астрахань_49" localSheetId="3">#REF!</definedName>
    <definedName name="Астрахань_49">#REF!</definedName>
    <definedName name="Астрахань_5" localSheetId="3">#REF!</definedName>
    <definedName name="Астрахань_5">#REF!</definedName>
    <definedName name="Астрахань_50" localSheetId="3">#REF!</definedName>
    <definedName name="Астрахань_50">#REF!</definedName>
    <definedName name="Астрахань_51" localSheetId="3">#REF!</definedName>
    <definedName name="Астрахань_51">#REF!</definedName>
    <definedName name="Астрахань_52" localSheetId="3">#REF!</definedName>
    <definedName name="Астрахань_52">#REF!</definedName>
    <definedName name="Астрахань_53" localSheetId="3">#REF!</definedName>
    <definedName name="Астрахань_53">#REF!</definedName>
    <definedName name="Астрахань_54" localSheetId="3">#REF!</definedName>
    <definedName name="Астрахань_54">#REF!</definedName>
    <definedName name="АСУТП2" localSheetId="3">#REF!</definedName>
    <definedName name="АСУТП2">#REF!</definedName>
    <definedName name="АСУТП2_1" localSheetId="3">#REF!</definedName>
    <definedName name="АСУТП2_1">#REF!</definedName>
    <definedName name="АСУТП2_2" localSheetId="3">#REF!</definedName>
    <definedName name="АСУТП2_2">#REF!</definedName>
    <definedName name="АСУТП2_22" localSheetId="3">#REF!</definedName>
    <definedName name="АСУТП2_22">#REF!</definedName>
    <definedName name="АСУТП2_49" localSheetId="3">#REF!</definedName>
    <definedName name="АСУТП2_49">#REF!</definedName>
    <definedName name="АСУТП2_5" localSheetId="3">#REF!</definedName>
    <definedName name="АСУТП2_5">#REF!</definedName>
    <definedName name="АСУТП2_50" localSheetId="3">#REF!</definedName>
    <definedName name="АСУТП2_50">#REF!</definedName>
    <definedName name="АСУТП2_51" localSheetId="3">#REF!</definedName>
    <definedName name="АСУТП2_51">#REF!</definedName>
    <definedName name="АСУТП2_52" localSheetId="3">#REF!</definedName>
    <definedName name="АСУТП2_52">#REF!</definedName>
    <definedName name="АСУТП2_53" localSheetId="3">#REF!</definedName>
    <definedName name="АСУТП2_53">#REF!</definedName>
    <definedName name="АСУТП2_54" localSheetId="3">#REF!</definedName>
    <definedName name="АСУТП2_54">#REF!</definedName>
    <definedName name="АСУТПАстрахань" localSheetId="3">#REF!</definedName>
    <definedName name="АСУТПАстрахань">#REF!</definedName>
    <definedName name="АСУТПАстрахань_1" localSheetId="3">#REF!</definedName>
    <definedName name="АСУТПАстрахань_1">#REF!</definedName>
    <definedName name="АСУТПАстрахань_2" localSheetId="3">#REF!</definedName>
    <definedName name="АСУТПАстрахань_2">#REF!</definedName>
    <definedName name="АСУТПАстрахань_22" localSheetId="3">#REF!</definedName>
    <definedName name="АСУТПАстрахань_22">#REF!</definedName>
    <definedName name="АСУТПАстрахань_49" localSheetId="3">#REF!</definedName>
    <definedName name="АСУТПАстрахань_49">#REF!</definedName>
    <definedName name="АСУТПАстрахань_5" localSheetId="3">#REF!</definedName>
    <definedName name="АСУТПАстрахань_5">#REF!</definedName>
    <definedName name="АСУТПАстрахань_50" localSheetId="3">#REF!</definedName>
    <definedName name="АСУТПАстрахань_50">#REF!</definedName>
    <definedName name="АСУТПАстрахань_51" localSheetId="3">#REF!</definedName>
    <definedName name="АСУТПАстрахань_51">#REF!</definedName>
    <definedName name="АСУТПАстрахань_52" localSheetId="3">#REF!</definedName>
    <definedName name="АСУТПАстрахань_52">#REF!</definedName>
    <definedName name="АСУТПАстрахань_53" localSheetId="3">#REF!</definedName>
    <definedName name="АСУТПАстрахань_53">#REF!</definedName>
    <definedName name="АСУТПАстрахань_54" localSheetId="3">#REF!</definedName>
    <definedName name="АСУТПАстрахань_54">#REF!</definedName>
    <definedName name="АСУТПН.Новгород" localSheetId="3">#REF!</definedName>
    <definedName name="АСУТПН.Новгород">#REF!</definedName>
    <definedName name="АСУТПН.Новгород_1" localSheetId="3">#REF!</definedName>
    <definedName name="АСУТПН.Новгород_1">#REF!</definedName>
    <definedName name="АСУТПН.Новгород_2" localSheetId="3">#REF!</definedName>
    <definedName name="АСУТПН.Новгород_2">#REF!</definedName>
    <definedName name="АСУТПН.Новгород_22" localSheetId="3">#REF!</definedName>
    <definedName name="АСУТПН.Новгород_22">#REF!</definedName>
    <definedName name="АСУТПН.Новгород_49" localSheetId="3">#REF!</definedName>
    <definedName name="АСУТПН.Новгород_49">#REF!</definedName>
    <definedName name="АСУТПН.Новгород_5" localSheetId="3">#REF!</definedName>
    <definedName name="АСУТПН.Новгород_5">#REF!</definedName>
    <definedName name="АСУТПН.Новгород_50" localSheetId="3">#REF!</definedName>
    <definedName name="АСУТПН.Новгород_50">#REF!</definedName>
    <definedName name="АСУТПН.Новгород_51" localSheetId="3">#REF!</definedName>
    <definedName name="АСУТПН.Новгород_51">#REF!</definedName>
    <definedName name="АСУТПН.Новгород_52" localSheetId="3">#REF!</definedName>
    <definedName name="АСУТПН.Новгород_52">#REF!</definedName>
    <definedName name="АСУТПН.Новгород_53" localSheetId="3">#REF!</definedName>
    <definedName name="АСУТПН.Новгород_53">#REF!</definedName>
    <definedName name="АСУТПН.Новгород_54" localSheetId="3">#REF!</definedName>
    <definedName name="АСУТПН.Новгород_54">#REF!</definedName>
    <definedName name="АСУТПСтаврополь" localSheetId="3">#REF!</definedName>
    <definedName name="АСУТПСтаврополь">#REF!</definedName>
    <definedName name="АСУТПСтаврополь_1" localSheetId="3">#REF!</definedName>
    <definedName name="АСУТПСтаврополь_1">#REF!</definedName>
    <definedName name="АСУТПСтаврополь_2" localSheetId="3">#REF!</definedName>
    <definedName name="АСУТПСтаврополь_2">#REF!</definedName>
    <definedName name="АСУТПСтаврополь_22" localSheetId="3">#REF!</definedName>
    <definedName name="АСУТПСтаврополь_22">#REF!</definedName>
    <definedName name="АСУТПСтаврополь_49" localSheetId="3">#REF!</definedName>
    <definedName name="АСУТПСтаврополь_49">#REF!</definedName>
    <definedName name="АСУТПСтаврополь_5" localSheetId="3">#REF!</definedName>
    <definedName name="АСУТПСтаврополь_5">#REF!</definedName>
    <definedName name="АСУТПСтаврополь_50" localSheetId="3">#REF!</definedName>
    <definedName name="АСУТПСтаврополь_50">#REF!</definedName>
    <definedName name="АСУТПСтаврополь_51" localSheetId="3">#REF!</definedName>
    <definedName name="АСУТПСтаврополь_51">#REF!</definedName>
    <definedName name="АСУТПСтаврополь_52" localSheetId="3">#REF!</definedName>
    <definedName name="АСУТПСтаврополь_52">#REF!</definedName>
    <definedName name="АСУТПСтаврополь_53" localSheetId="3">#REF!</definedName>
    <definedName name="АСУТПСтаврополь_53">#REF!</definedName>
    <definedName name="АСУТПСтаврополь_54" localSheetId="3">#REF!</definedName>
    <definedName name="АСУТПСтаврополь_54">#REF!</definedName>
    <definedName name="АФС" localSheetId="3">[1]топография!#REF!</definedName>
    <definedName name="АФС">[1]топография!#REF!</definedName>
    <definedName name="б" hidden="1">{#N/A,#N/A,TRUE,"Смета на пасс. обор. №1"}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>'[10]ПС 110 кВ (доп)'!$B$1:$F$18</definedName>
    <definedName name="Бланк_сметы" localSheetId="3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СИР" localSheetId="3">#REF!</definedName>
    <definedName name="БСИР">#REF!</definedName>
    <definedName name="в" hidden="1">{#N/A,#N/A,TRUE,"Смета на пасс. обор. №1"}</definedName>
    <definedName name="в_1" hidden="1">{#N/A,#N/A,TRUE,"Смета на пасс. обор. №1"}</definedName>
    <definedName name="ва" localSheetId="3">#REF!</definedName>
    <definedName name="ва">#REF!</definedName>
    <definedName name="вап" hidden="1">{#N/A,#N/A,TRUE,"Смета на пасс. обор. №1"}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в" localSheetId="3">[1]топография!#REF!</definedName>
    <definedName name="вв">[1]топография!#REF!</definedName>
    <definedName name="ввв" localSheetId="3">#REF!</definedName>
    <definedName name="ввв">#REF!</definedName>
    <definedName name="ввод" localSheetId="3">#REF!</definedName>
    <definedName name="ввод">#REF!</definedName>
    <definedName name="ввод_1" localSheetId="3">#REF!</definedName>
    <definedName name="ввод_1">#REF!</definedName>
    <definedName name="ввод_49" localSheetId="3">#REF!</definedName>
    <definedName name="ввод_49">#REF!</definedName>
    <definedName name="ввод_50" localSheetId="3">#REF!</definedName>
    <definedName name="ввод_50">#REF!</definedName>
    <definedName name="ввод_51" localSheetId="3">#REF!</definedName>
    <definedName name="ввод_51">#REF!</definedName>
    <definedName name="ввод_52" localSheetId="3">#REF!</definedName>
    <definedName name="ввод_52">#REF!</definedName>
    <definedName name="ввод_53" localSheetId="3">#REF!</definedName>
    <definedName name="ввод_53">#REF!</definedName>
    <definedName name="ввод_54" localSheetId="3">#REF!</definedName>
    <definedName name="ввод_54">#REF!</definedName>
    <definedName name="вика" localSheetId="3">#REF!</definedName>
    <definedName name="вика">#REF!</definedName>
    <definedName name="Внут_Т" localSheetId="3">#REF!</definedName>
    <definedName name="Внут_Т">#REF!</definedName>
    <definedName name="вравар" localSheetId="3">#REF!</definedName>
    <definedName name="вравар">#REF!</definedName>
    <definedName name="Времен">[11]Коэфф!$B$2</definedName>
    <definedName name="ВСЕГО" localSheetId="3">#REF!</definedName>
    <definedName name="ВСЕГО">#REF!</definedName>
    <definedName name="Вспом" localSheetId="3">#REF!</definedName>
    <definedName name="Вспом">#REF!</definedName>
    <definedName name="ВЫЕЗД_всего">[12]РасчетКомандир1!$M$1:$M$65536</definedName>
    <definedName name="ВЫЕЗД_всего_1">[12]РасчетКомандир2!$O$1:$O$65536</definedName>
    <definedName name="ВЫЕЗД_период">[12]РасчетКомандир1!$E$1:$E$65536</definedName>
    <definedName name="ВЫЕЗД_период_1">[12]РасчетКомандир2!$E$1:$E$65536</definedName>
    <definedName name="ггггггггггггггггггггггггггггггггггггггггггггггг" localSheetId="3">[1]топография!#REF!</definedName>
    <definedName name="ггггггггггггггггггггггггггггггггггггггггггггггг">[1]топография!#REF!</definedName>
    <definedName name="гелог" localSheetId="3">#REF!</definedName>
    <definedName name="гелог">#REF!</definedName>
    <definedName name="гео" localSheetId="3">#REF!</definedName>
    <definedName name="гео">#REF!</definedName>
    <definedName name="геодез1">[13]геолог!$L$81</definedName>
    <definedName name="геол.1" localSheetId="3">#REF!</definedName>
    <definedName name="геол.1">#REF!</definedName>
    <definedName name="Геол_Лазаревск" localSheetId="3">[1]топография!#REF!</definedName>
    <definedName name="Геол_Лазаревск">[1]топография!#REF!</definedName>
    <definedName name="геол1" localSheetId="3">#REF!</definedName>
    <definedName name="геол1">#REF!</definedName>
    <definedName name="геоф" localSheetId="3">#REF!</definedName>
    <definedName name="геоф">#REF!</definedName>
    <definedName name="Геофиз" localSheetId="3">#REF!</definedName>
    <definedName name="Геофиз">#REF!</definedName>
    <definedName name="геофизика" localSheetId="3">#REF!</definedName>
    <definedName name="геофизика">#REF!</definedName>
    <definedName name="Гидро" localSheetId="3">[1]топография!#REF!</definedName>
    <definedName name="Гидро">[1]топография!#REF!</definedName>
    <definedName name="гидро1" localSheetId="3">#REF!</definedName>
    <definedName name="гидро1">#REF!</definedName>
    <definedName name="гидрол" localSheetId="3">#REF!</definedName>
    <definedName name="гидрол">#REF!</definedName>
    <definedName name="Гидролог" localSheetId="3">#REF!</definedName>
    <definedName name="Гидролог">#REF!</definedName>
    <definedName name="Гидрология_7.03.08" localSheetId="3">[1]топография!#REF!</definedName>
    <definedName name="Гидрология_7.03.08">[1]топография!#REF!</definedName>
    <definedName name="ГИП" localSheetId="3">#REF!</definedName>
    <definedName name="ГИП">#REF!</definedName>
    <definedName name="город" localSheetId="3">#REF!</definedName>
    <definedName name="город">#REF!</definedName>
    <definedName name="город_49" localSheetId="3">#REF!</definedName>
    <definedName name="город_49">#REF!</definedName>
    <definedName name="город_50" localSheetId="3">#REF!</definedName>
    <definedName name="город_50">#REF!</definedName>
    <definedName name="город_51" localSheetId="3">#REF!</definedName>
    <definedName name="город_51">#REF!</definedName>
    <definedName name="город_52" localSheetId="3">#REF!</definedName>
    <definedName name="город_52">#REF!</definedName>
    <definedName name="город_53" localSheetId="3">#REF!</definedName>
    <definedName name="город_53">#REF!</definedName>
    <definedName name="город_54" localSheetId="3">#REF!</definedName>
    <definedName name="город_54">#REF!</definedName>
    <definedName name="ГРП" localSheetId="3">#REF!</definedName>
    <definedName name="ГРП">#REF!</definedName>
    <definedName name="ГРП1" localSheetId="3">#REF!</definedName>
    <definedName name="ГРП1">#REF!</definedName>
    <definedName name="гшшг">NA()</definedName>
    <definedName name="д1" localSheetId="3">#REF!</definedName>
    <definedName name="д1">#REF!</definedName>
    <definedName name="д10" localSheetId="3">#REF!</definedName>
    <definedName name="д10">#REF!</definedName>
    <definedName name="д2" localSheetId="3">#REF!</definedName>
    <definedName name="д2">#REF!</definedName>
    <definedName name="д3" localSheetId="3">#REF!</definedName>
    <definedName name="д3">#REF!</definedName>
    <definedName name="д4" localSheetId="3">#REF!</definedName>
    <definedName name="д4">#REF!</definedName>
    <definedName name="д5" localSheetId="3">#REF!</definedName>
    <definedName name="д5">#REF!</definedName>
    <definedName name="д6" localSheetId="3">#REF!</definedName>
    <definedName name="д6">#REF!</definedName>
    <definedName name="д7" localSheetId="3">#REF!</definedName>
    <definedName name="д7">#REF!</definedName>
    <definedName name="д8" localSheetId="3">#REF!</definedName>
    <definedName name="д8">#REF!</definedName>
    <definedName name="д9" localSheetId="3">#REF!</definedName>
    <definedName name="д9">#REF!</definedName>
    <definedName name="дд" localSheetId="3">[14]Смета!#REF!</definedName>
    <definedName name="дд">[14]Смета!#REF!</definedName>
    <definedName name="ддддд" localSheetId="3">#REF!</definedName>
    <definedName name="ддддд">#REF!</definedName>
    <definedName name="Дельта">[15]DATA!$B$4</definedName>
    <definedName name="Дефлятор" localSheetId="3">#REF!</definedName>
    <definedName name="Дефлятор">#REF!</definedName>
    <definedName name="дж">[9]Вспомогательный!$D$36</definedName>
    <definedName name="дж1">[9]Вспомогательный!$D$38</definedName>
    <definedName name="джэ" hidden="1">{#N/A,#N/A,TRUE,"Смета на пасс. обор. №1"}</definedName>
    <definedName name="джэ_1" hidden="1">{#N/A,#N/A,TRUE,"Смета на пасс. обор. №1"}</definedName>
    <definedName name="дл" localSheetId="3">#REF!</definedName>
    <definedName name="дл">#REF!</definedName>
    <definedName name="дл_1" localSheetId="3">#REF!</definedName>
    <definedName name="дл_1">#REF!</definedName>
    <definedName name="дл_10" localSheetId="3">#REF!</definedName>
    <definedName name="дл_10">#REF!</definedName>
    <definedName name="дл_11" localSheetId="3">#REF!</definedName>
    <definedName name="дл_11">#REF!</definedName>
    <definedName name="дл_12" localSheetId="3">#REF!</definedName>
    <definedName name="дл_12">#REF!</definedName>
    <definedName name="дл_13" localSheetId="3">#REF!</definedName>
    <definedName name="дл_13">#REF!</definedName>
    <definedName name="дл_14" localSheetId="3">#REF!</definedName>
    <definedName name="дл_14">#REF!</definedName>
    <definedName name="дл_15" localSheetId="3">#REF!</definedName>
    <definedName name="дл_15">#REF!</definedName>
    <definedName name="дл_16" localSheetId="3">#REF!</definedName>
    <definedName name="дл_16">#REF!</definedName>
    <definedName name="дл_17" localSheetId="3">#REF!</definedName>
    <definedName name="дл_17">#REF!</definedName>
    <definedName name="дл_18" localSheetId="3">#REF!</definedName>
    <definedName name="дл_18">#REF!</definedName>
    <definedName name="дл_19" localSheetId="3">#REF!</definedName>
    <definedName name="дл_19">#REF!</definedName>
    <definedName name="дл_2" localSheetId="3">#REF!</definedName>
    <definedName name="дл_2">#REF!</definedName>
    <definedName name="дл_20" localSheetId="3">#REF!</definedName>
    <definedName name="дл_20">#REF!</definedName>
    <definedName name="дл_21" localSheetId="3">#REF!</definedName>
    <definedName name="дл_21">#REF!</definedName>
    <definedName name="дл_49" localSheetId="3">#REF!</definedName>
    <definedName name="дл_49">#REF!</definedName>
    <definedName name="дл_50" localSheetId="3">#REF!</definedName>
    <definedName name="дл_50">#REF!</definedName>
    <definedName name="дл_51" localSheetId="3">#REF!</definedName>
    <definedName name="дл_51">#REF!</definedName>
    <definedName name="дл_52" localSheetId="3">#REF!</definedName>
    <definedName name="дл_52">#REF!</definedName>
    <definedName name="дл_53" localSheetId="3">#REF!</definedName>
    <definedName name="дл_53">#REF!</definedName>
    <definedName name="дл_54" localSheetId="3">#REF!</definedName>
    <definedName name="дл_54">#REF!</definedName>
    <definedName name="дл_6" localSheetId="3">#REF!</definedName>
    <definedName name="дл_6">#REF!</definedName>
    <definedName name="дл_7" localSheetId="3">#REF!</definedName>
    <definedName name="дл_7">#REF!</definedName>
    <definedName name="дл_8" localSheetId="3">#REF!</definedName>
    <definedName name="дл_8">#REF!</definedName>
    <definedName name="дл_9" localSheetId="3">#REF!</definedName>
    <definedName name="дл_9">#REF!</definedName>
    <definedName name="Длинна_границы" localSheetId="3">#REF!</definedName>
    <definedName name="Длинна_границы">#REF!</definedName>
    <definedName name="Длинна_трассы" localSheetId="3">#REF!</definedName>
    <definedName name="Длинна_трассы">#REF!</definedName>
    <definedName name="ДЛО" localSheetId="3">#REF!</definedName>
    <definedName name="ДЛО">#REF!</definedName>
    <definedName name="доп" hidden="1">{#N/A,#N/A,TRUE,"Смета на пасс. обор. №1"}</definedName>
    <definedName name="доп_1" hidden="1">{#N/A,#N/A,TRUE,"Смета на пасс. обор. №1"}</definedName>
    <definedName name="дп" localSheetId="3">#REF!</definedName>
    <definedName name="дп">#REF!</definedName>
    <definedName name="ДСК" localSheetId="3">[1]топография!#REF!</definedName>
    <definedName name="ДСК">[1]топография!#REF!</definedName>
    <definedName name="дэ" localSheetId="3">#REF!</definedName>
    <definedName name="дэ">#REF!</definedName>
    <definedName name="ен" hidden="1">{#N/A,#N/A,TRUE,"Смета на пасс. обор. №1"}</definedName>
    <definedName name="ен_1" hidden="1">{#N/A,#N/A,TRUE,"Смета на пасс. обор. №1"}</definedName>
    <definedName name="жж">[9]Вспомогательный!$D$80</definedName>
    <definedName name="жж_1" hidden="1">{#N/A,#N/A,TRUE,"Смета на пасс. обор. №1"}</definedName>
    <definedName name="жжж" localSheetId="3">#REF!</definedName>
    <definedName name="жжж">#REF!</definedName>
    <definedName name="жл" localSheetId="3">#REF!</definedName>
    <definedName name="жл">#REF!</definedName>
    <definedName name="жпф" localSheetId="3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_xlnm.Print_Titles" localSheetId="3">НМЦК!$11:$11</definedName>
    <definedName name="Заказчик" localSheetId="3">#REF!</definedName>
    <definedName name="Заказчик">#REF!</definedName>
    <definedName name="Зимнее_удорожание">[11]Коэфф!$B$1</definedName>
    <definedName name="зол" localSheetId="3">#REF!</definedName>
    <definedName name="зол">#REF!</definedName>
    <definedName name="зол_1" localSheetId="3">#REF!</definedName>
    <definedName name="зол_1">#REF!</definedName>
    <definedName name="зол_10" localSheetId="3">#REF!</definedName>
    <definedName name="зол_10">#REF!</definedName>
    <definedName name="зол_11" localSheetId="3">#REF!</definedName>
    <definedName name="зол_11">#REF!</definedName>
    <definedName name="зол_12" localSheetId="3">#REF!</definedName>
    <definedName name="зол_12">#REF!</definedName>
    <definedName name="зол_13" localSheetId="3">#REF!</definedName>
    <definedName name="зол_13">#REF!</definedName>
    <definedName name="зол_14" localSheetId="3">#REF!</definedName>
    <definedName name="зол_14">#REF!</definedName>
    <definedName name="зол_15" localSheetId="3">#REF!</definedName>
    <definedName name="зол_15">#REF!</definedName>
    <definedName name="зол_16" localSheetId="3">#REF!</definedName>
    <definedName name="зол_16">#REF!</definedName>
    <definedName name="зол_17" localSheetId="3">#REF!</definedName>
    <definedName name="зол_17">#REF!</definedName>
    <definedName name="зол_18" localSheetId="3">#REF!</definedName>
    <definedName name="зол_18">#REF!</definedName>
    <definedName name="зол_19" localSheetId="3">#REF!</definedName>
    <definedName name="зол_19">#REF!</definedName>
    <definedName name="зол_2" localSheetId="3">#REF!</definedName>
    <definedName name="зол_2">#REF!</definedName>
    <definedName name="зол_20" localSheetId="3">#REF!</definedName>
    <definedName name="зол_20">#REF!</definedName>
    <definedName name="зол_21" localSheetId="3">#REF!</definedName>
    <definedName name="зол_21">#REF!</definedName>
    <definedName name="зол_49" localSheetId="3">#REF!</definedName>
    <definedName name="зол_49">#REF!</definedName>
    <definedName name="зол_50" localSheetId="3">#REF!</definedName>
    <definedName name="зол_50">#REF!</definedName>
    <definedName name="зол_51" localSheetId="3">#REF!</definedName>
    <definedName name="зол_51">#REF!</definedName>
    <definedName name="зол_52" localSheetId="3">#REF!</definedName>
    <definedName name="зол_52">#REF!</definedName>
    <definedName name="зол_53" localSheetId="3">#REF!</definedName>
    <definedName name="зол_53">#REF!</definedName>
    <definedName name="зол_54" localSheetId="3">#REF!</definedName>
    <definedName name="зол_54">#REF!</definedName>
    <definedName name="зол_6" localSheetId="3">#REF!</definedName>
    <definedName name="зол_6">#REF!</definedName>
    <definedName name="зол_7" localSheetId="3">#REF!</definedName>
    <definedName name="зол_7">#REF!</definedName>
    <definedName name="зол_8" localSheetId="3">#REF!</definedName>
    <definedName name="зол_8">#REF!</definedName>
    <definedName name="зол_9" localSheetId="3">#REF!</definedName>
    <definedName name="зол_9">#REF!</definedName>
    <definedName name="зщ" hidden="1">{#N/A,#N/A,TRUE,"Смета на пасс. обор. №1"}</definedName>
    <definedName name="зщ_1" hidden="1">{#N/A,#N/A,TRUE,"Смета на пасс. обор. №1"}</definedName>
    <definedName name="ии" localSheetId="3">#REF!</definedName>
    <definedName name="ии">#REF!</definedName>
    <definedName name="ик" localSheetId="3">#REF!</definedName>
    <definedName name="ик">#REF!</definedName>
    <definedName name="инфл" localSheetId="3">#REF!</definedName>
    <definedName name="инфл">#REF!</definedName>
    <definedName name="ип" localSheetId="3">#REF!</definedName>
    <definedName name="ип">#REF!</definedName>
    <definedName name="ИПусто" localSheetId="3">#REF!</definedName>
    <definedName name="ИПусто">#REF!</definedName>
    <definedName name="ит" localSheetId="3">#REF!</definedName>
    <definedName name="ит">#REF!</definedName>
    <definedName name="ить" localSheetId="3">#REF!</definedName>
    <definedName name="ить">#REF!</definedName>
    <definedName name="йцйу3йк" localSheetId="3">#REF!</definedName>
    <definedName name="йцйу3йк">#REF!</definedName>
    <definedName name="йцйц">NA()</definedName>
    <definedName name="йцу" localSheetId="3">#REF!</definedName>
    <definedName name="йцу">#REF!</definedName>
    <definedName name="к" localSheetId="3">#REF!</definedName>
    <definedName name="к">#REF!</definedName>
    <definedName name="к_1" hidden="1">{#N/A,#N/A,TRUE,"Смета на пасс. обор. №1"}</definedName>
    <definedName name="к1" localSheetId="3">#REF!</definedName>
    <definedName name="к1">#REF!</definedName>
    <definedName name="к10" localSheetId="3">#REF!</definedName>
    <definedName name="к10">#REF!</definedName>
    <definedName name="к101" localSheetId="3">#REF!</definedName>
    <definedName name="к101">#REF!</definedName>
    <definedName name="К105" localSheetId="3">#REF!</definedName>
    <definedName name="К105">#REF!</definedName>
    <definedName name="к11" localSheetId="3">#REF!</definedName>
    <definedName name="к11">#REF!</definedName>
    <definedName name="к12" localSheetId="3">#REF!</definedName>
    <definedName name="к12">#REF!</definedName>
    <definedName name="к13" localSheetId="3">#REF!</definedName>
    <definedName name="к13">#REF!</definedName>
    <definedName name="к14" localSheetId="3">#REF!</definedName>
    <definedName name="к14">#REF!</definedName>
    <definedName name="к15" localSheetId="3">#REF!</definedName>
    <definedName name="к15">#REF!</definedName>
    <definedName name="к16" localSheetId="3">#REF!</definedName>
    <definedName name="к16">#REF!</definedName>
    <definedName name="к17" localSheetId="3">#REF!</definedName>
    <definedName name="к17">#REF!</definedName>
    <definedName name="к18" localSheetId="3">#REF!</definedName>
    <definedName name="к18">#REF!</definedName>
    <definedName name="к19" localSheetId="3">#REF!</definedName>
    <definedName name="к19">#REF!</definedName>
    <definedName name="к2" localSheetId="3">#REF!</definedName>
    <definedName name="к2">#REF!</definedName>
    <definedName name="к20" localSheetId="3">#REF!</definedName>
    <definedName name="к20">#REF!</definedName>
    <definedName name="к21" localSheetId="3">#REF!</definedName>
    <definedName name="к21">#REF!</definedName>
    <definedName name="к22" localSheetId="3">#REF!</definedName>
    <definedName name="к22">#REF!</definedName>
    <definedName name="к23" localSheetId="3">#REF!</definedName>
    <definedName name="к23">#REF!</definedName>
    <definedName name="к231" localSheetId="3">#REF!</definedName>
    <definedName name="к231">#REF!</definedName>
    <definedName name="к24" localSheetId="3">#REF!</definedName>
    <definedName name="к24">#REF!</definedName>
    <definedName name="к25" localSheetId="3">#REF!</definedName>
    <definedName name="к25">#REF!</definedName>
    <definedName name="к26" localSheetId="3">#REF!</definedName>
    <definedName name="к26">#REF!</definedName>
    <definedName name="к27" localSheetId="3">#REF!</definedName>
    <definedName name="к27">#REF!</definedName>
    <definedName name="к28" localSheetId="3">#REF!</definedName>
    <definedName name="к28">#REF!</definedName>
    <definedName name="к29" localSheetId="3">#REF!</definedName>
    <definedName name="к29">#REF!</definedName>
    <definedName name="к2п" localSheetId="3">#REF!</definedName>
    <definedName name="к2п">#REF!</definedName>
    <definedName name="к3" localSheetId="3">#REF!</definedName>
    <definedName name="к3">#REF!</definedName>
    <definedName name="к30" localSheetId="3">#REF!</definedName>
    <definedName name="к30">#REF!</definedName>
    <definedName name="к3п" localSheetId="3">#REF!</definedName>
    <definedName name="к3п">#REF!</definedName>
    <definedName name="к5" localSheetId="3">#REF!</definedName>
    <definedName name="к5">#REF!</definedName>
    <definedName name="к6" localSheetId="3">#REF!</definedName>
    <definedName name="к6">#REF!</definedName>
    <definedName name="к7" localSheetId="3">#REF!</definedName>
    <definedName name="к7">#REF!</definedName>
    <definedName name="к8" localSheetId="3">#REF!</definedName>
    <definedName name="к8">#REF!</definedName>
    <definedName name="к9" localSheetId="3">#REF!</definedName>
    <definedName name="к9">#REF!</definedName>
    <definedName name="кака" localSheetId="3">#REF!</definedName>
    <definedName name="кака">#REF!</definedName>
    <definedName name="калплан" localSheetId="3">#REF!</definedName>
    <definedName name="калплан">#REF!</definedName>
    <definedName name="Кам_стац" localSheetId="3">#REF!</definedName>
    <definedName name="Кам_стац">#REF!</definedName>
    <definedName name="Камер_эксп_усл" localSheetId="3">#REF!</definedName>
    <definedName name="Камер_эксп_усл">#REF!</definedName>
    <definedName name="КАТ1" localSheetId="3">'[16]Смета-Т'!#REF!</definedName>
    <definedName name="КАТ1">'[16]Смета-Т'!#REF!</definedName>
    <definedName name="Категория_сложности" localSheetId="3">#REF!</definedName>
    <definedName name="Категория_сложности">#REF!</definedName>
    <definedName name="катя" localSheetId="3">#REF!</definedName>
    <definedName name="катя">#REF!</definedName>
    <definedName name="кгкг" localSheetId="3">#REF!</definedName>
    <definedName name="кгкг">#REF!</definedName>
    <definedName name="кеке" localSheetId="3">#REF!</definedName>
    <definedName name="кеке">#REF!</definedName>
    <definedName name="кенроолтьб" localSheetId="3">#REF!</definedName>
    <definedName name="кенроолтьб">#REF!</definedName>
    <definedName name="ккее" localSheetId="3">#REF!</definedName>
    <definedName name="ккее">#REF!</definedName>
    <definedName name="ккк" localSheetId="3">#REF!</definedName>
    <definedName name="ккк">#REF!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ига" localSheetId="3">#REF!</definedName>
    <definedName name="книга">#REF!</definedName>
    <definedName name="Количество_землепользователей" localSheetId="3">#REF!</definedName>
    <definedName name="Количество_землепользователей">#REF!</definedName>
    <definedName name="Количество_контуров" localSheetId="3">#REF!</definedName>
    <definedName name="Количество_контуров">#REF!</definedName>
    <definedName name="Количество_культур" localSheetId="3">#REF!</definedName>
    <definedName name="Количество_культур">#REF!</definedName>
    <definedName name="Количество_планшетов" localSheetId="3">#REF!</definedName>
    <definedName name="Количество_планшетов">#REF!</definedName>
    <definedName name="Количество_предприятий" localSheetId="3">#REF!</definedName>
    <definedName name="Количество_предприятий">#REF!</definedName>
    <definedName name="Количество_согласований" localSheetId="3">#REF!</definedName>
    <definedName name="Количество_согласований">#REF!</definedName>
    <definedName name="ком." hidden="1">{#N/A,#N/A,TRUE,"Смета на пасс. обор. №1"}</definedName>
    <definedName name="ком._1" hidden="1">{#N/A,#N/A,TRUE,"Смета на пасс. обор. №1"}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 localSheetId="3">#REF!</definedName>
    <definedName name="команд1">#REF!</definedName>
    <definedName name="командировки" hidden="1">{#N/A,#N/A,TRUE,"Смета на пасс. обор. №1"}</definedName>
    <definedName name="Командировочные_расходы" localSheetId="3">#REF!</definedName>
    <definedName name="Командировочные_расходы">#REF!</definedName>
    <definedName name="конкурс" localSheetId="3">#REF!</definedName>
    <definedName name="конкурс">#REF!</definedName>
    <definedName name="Конф" localSheetId="3">#REF!</definedName>
    <definedName name="Конф">#REF!</definedName>
    <definedName name="Конф_49" localSheetId="3">#REF!</definedName>
    <definedName name="Конф_49">#REF!</definedName>
    <definedName name="Конф_50" localSheetId="3">#REF!</definedName>
    <definedName name="Конф_50">#REF!</definedName>
    <definedName name="Конф_51" localSheetId="3">#REF!</definedName>
    <definedName name="Конф_51">#REF!</definedName>
    <definedName name="Конф_52" localSheetId="3">#REF!</definedName>
    <definedName name="Конф_52">#REF!</definedName>
    <definedName name="Конф_53" localSheetId="3">#REF!</definedName>
    <definedName name="Конф_53">#REF!</definedName>
    <definedName name="Конф_54" localSheetId="3">#REF!</definedName>
    <definedName name="Конф_54">#REF!</definedName>
    <definedName name="конфл" localSheetId="3">#REF!</definedName>
    <definedName name="конфл">#REF!</definedName>
    <definedName name="конфл_49" localSheetId="3">#REF!</definedName>
    <definedName name="конфл_49">#REF!</definedName>
    <definedName name="конфл_50" localSheetId="3">#REF!</definedName>
    <definedName name="конфл_50">#REF!</definedName>
    <definedName name="конфл_51" localSheetId="3">#REF!</definedName>
    <definedName name="конфл_51">#REF!</definedName>
    <definedName name="конфл_52" localSheetId="3">#REF!</definedName>
    <definedName name="конфл_52">#REF!</definedName>
    <definedName name="конфл_53" localSheetId="3">#REF!</definedName>
    <definedName name="конфл_53">#REF!</definedName>
    <definedName name="конфл_54" localSheetId="3">#REF!</definedName>
    <definedName name="конфл_54">#REF!</definedName>
    <definedName name="конфл2" localSheetId="3">#REF!</definedName>
    <definedName name="конфл2">#REF!</definedName>
    <definedName name="конфл2_49" localSheetId="3">#REF!</definedName>
    <definedName name="конфл2_49">#REF!</definedName>
    <definedName name="конфл2_50" localSheetId="3">#REF!</definedName>
    <definedName name="конфл2_50">#REF!</definedName>
    <definedName name="конфл2_51" localSheetId="3">#REF!</definedName>
    <definedName name="конфл2_51">#REF!</definedName>
    <definedName name="конфл2_52" localSheetId="3">#REF!</definedName>
    <definedName name="конфл2_52">#REF!</definedName>
    <definedName name="конфл2_53" localSheetId="3">#REF!</definedName>
    <definedName name="конфл2_53">#REF!</definedName>
    <definedName name="конфл2_54" localSheetId="3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неева" localSheetId="3">#REF!</definedName>
    <definedName name="Корнеева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[11]Коэфф!$B$4</definedName>
    <definedName name="Коэффициент" localSheetId="3">#REF!</definedName>
    <definedName name="Коэффициент">#REF!</definedName>
    <definedName name="кп" localSheetId="3">#REF!</definedName>
    <definedName name="кп">#REF!</definedName>
    <definedName name="Крек">'[8]Лист опроса'!$B$17</definedName>
    <definedName name="Крп">'[8]Лист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 localSheetId="3">#REF!</definedName>
    <definedName name="куку">#REF!</definedName>
    <definedName name="Курган" localSheetId="3">#REF!</definedName>
    <definedName name="Курган">#REF!</definedName>
    <definedName name="курорты" localSheetId="3">#REF!</definedName>
    <definedName name="курорты">#REF!</definedName>
    <definedName name="Курс">[11]Коэфф!$B$3</definedName>
    <definedName name="Курс_доллара">'[17]Курс доллара'!$A$2</definedName>
    <definedName name="Кэл">'[8]Лист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аб_иссл" localSheetId="3">#REF!</definedName>
    <definedName name="лаб_иссл">#REF!</definedName>
    <definedName name="Лаб_стац" localSheetId="3">#REF!</definedName>
    <definedName name="Лаб_стац">#REF!</definedName>
    <definedName name="Лаб_эксп_усл" localSheetId="3">#REF!</definedName>
    <definedName name="Лаб_эксп_усл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л">[9]Вспомогательный!$D$78</definedName>
    <definedName name="ллдж" localSheetId="3">#REF!</definedName>
    <definedName name="ллдж">#REF!</definedName>
    <definedName name="ло" localSheetId="3">#REF!</definedName>
    <definedName name="ло">#REF!</definedName>
    <definedName name="лол" localSheetId="3">#REF!</definedName>
    <definedName name="лол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т" hidden="1">{#N/A,#N/A,TRUE,"Смета на пасс. обор. №1"}</definedName>
    <definedName name="лот_1" hidden="1">{#N/A,#N/A,TRUE,"Смета на пасс. обор. №1"}</definedName>
    <definedName name="Лс" localSheetId="3">#REF!</definedName>
    <definedName name="Лс">#REF!</definedName>
    <definedName name="Махачкала" localSheetId="3">#REF!</definedName>
    <definedName name="Махачкала">#REF!</definedName>
    <definedName name="Махачкала_1" localSheetId="3">#REF!</definedName>
    <definedName name="Махачкала_1">#REF!</definedName>
    <definedName name="Махачкала_2" localSheetId="3">#REF!</definedName>
    <definedName name="Махачкала_2">#REF!</definedName>
    <definedName name="Махачкала_22" localSheetId="3">#REF!</definedName>
    <definedName name="Махачкала_22">#REF!</definedName>
    <definedName name="Махачкала_49" localSheetId="3">#REF!</definedName>
    <definedName name="Махачкала_49">#REF!</definedName>
    <definedName name="Махачкала_5" localSheetId="3">#REF!</definedName>
    <definedName name="Махачкала_5">#REF!</definedName>
    <definedName name="Махачкала_50" localSheetId="3">#REF!</definedName>
    <definedName name="Махачкала_50">#REF!</definedName>
    <definedName name="Махачкала_51" localSheetId="3">#REF!</definedName>
    <definedName name="Махачкала_51">#REF!</definedName>
    <definedName name="Махачкала_52" localSheetId="3">#REF!</definedName>
    <definedName name="Махачкала_52">#REF!</definedName>
    <definedName name="Махачкала_53" localSheetId="3">#REF!</definedName>
    <definedName name="Махачкала_53">#REF!</definedName>
    <definedName name="Махачкала_54" localSheetId="3">#REF!</definedName>
    <definedName name="Махачкала_54">#REF!</definedName>
    <definedName name="Металли_еская_дверца_для_напольного_монтажного_шкафа_VERO__600x600x42U__с_замком_и_клю_ами" localSheetId="3">#REF!</definedName>
    <definedName name="Металли_еская_дверца_для_напольного_монтажного_шкафа_VERO__600x600x42U__с_замком_и_клю_ами">#REF!</definedName>
    <definedName name="мж1">'[18]СметаСводная 1 оч'!$D$6</definedName>
    <definedName name="мир" hidden="1">{#N/A,#N/A,TRUE,"Смета на пасс. обор. №1"}</definedName>
    <definedName name="мир_1" hidden="1">{#N/A,#N/A,TRUE,"Смета на пасс. обор. №1"}</definedName>
    <definedName name="мит" localSheetId="3">#REF!</definedName>
    <definedName name="мит">#REF!</definedName>
    <definedName name="мм" localSheetId="3">#REF!</definedName>
    <definedName name="мм">#REF!</definedName>
    <definedName name="МММММММММ" localSheetId="3">#REF!</definedName>
    <definedName name="МММММММММ">#REF!</definedName>
    <definedName name="Название_проекта" localSheetId="3">#REF!</definedName>
    <definedName name="Название_проекта">#REF!</definedName>
    <definedName name="ндс" localSheetId="3">#REF!</definedName>
    <definedName name="ндс">#REF!</definedName>
    <definedName name="неп" localSheetId="3">#REF!</definedName>
    <definedName name="неп">#REF!</definedName>
    <definedName name="неп_1" localSheetId="3">#REF!</definedName>
    <definedName name="неп_1">#REF!</definedName>
    <definedName name="неп_10" localSheetId="3">#REF!</definedName>
    <definedName name="неп_10">#REF!</definedName>
    <definedName name="неп_11" localSheetId="3">#REF!</definedName>
    <definedName name="неп_11">#REF!</definedName>
    <definedName name="неп_12" localSheetId="3">#REF!</definedName>
    <definedName name="неп_12">#REF!</definedName>
    <definedName name="неп_13" localSheetId="3">#REF!</definedName>
    <definedName name="неп_13">#REF!</definedName>
    <definedName name="неп_14" localSheetId="3">#REF!</definedName>
    <definedName name="неп_14">#REF!</definedName>
    <definedName name="неп_15" localSheetId="3">#REF!</definedName>
    <definedName name="неп_15">#REF!</definedName>
    <definedName name="неп_16" localSheetId="3">#REF!</definedName>
    <definedName name="неп_16">#REF!</definedName>
    <definedName name="неп_17" localSheetId="3">#REF!</definedName>
    <definedName name="неп_17">#REF!</definedName>
    <definedName name="неп_18" localSheetId="3">#REF!</definedName>
    <definedName name="неп_18">#REF!</definedName>
    <definedName name="неп_19" localSheetId="3">#REF!</definedName>
    <definedName name="неп_19">#REF!</definedName>
    <definedName name="неп_2" localSheetId="3">#REF!</definedName>
    <definedName name="неп_2">#REF!</definedName>
    <definedName name="неп_20" localSheetId="3">#REF!</definedName>
    <definedName name="неп_20">#REF!</definedName>
    <definedName name="неп_21" localSheetId="3">#REF!</definedName>
    <definedName name="неп_21">#REF!</definedName>
    <definedName name="неп_49" localSheetId="3">#REF!</definedName>
    <definedName name="неп_49">#REF!</definedName>
    <definedName name="неп_50" localSheetId="3">#REF!</definedName>
    <definedName name="неп_50">#REF!</definedName>
    <definedName name="неп_51" localSheetId="3">#REF!</definedName>
    <definedName name="неп_51">#REF!</definedName>
    <definedName name="неп_52" localSheetId="3">#REF!</definedName>
    <definedName name="неп_52">#REF!</definedName>
    <definedName name="неп_53" localSheetId="3">#REF!</definedName>
    <definedName name="неп_53">#REF!</definedName>
    <definedName name="неп_54" localSheetId="3">#REF!</definedName>
    <definedName name="неп_54">#REF!</definedName>
    <definedName name="неп_6" localSheetId="3">#REF!</definedName>
    <definedName name="неп_6">#REF!</definedName>
    <definedName name="неп_7" localSheetId="3">#REF!</definedName>
    <definedName name="неп_7">#REF!</definedName>
    <definedName name="неп_8" localSheetId="3">#REF!</definedName>
    <definedName name="неп_8">#REF!</definedName>
    <definedName name="неп_9" localSheetId="3">#REF!</definedName>
    <definedName name="неп_9">#REF!</definedName>
    <definedName name="Непредв">[11]Коэфф!$B$7</definedName>
    <definedName name="ННОвгород" localSheetId="3">#REF!</definedName>
    <definedName name="ННОвгород">#REF!</definedName>
    <definedName name="ННОвгород_1" localSheetId="3">#REF!</definedName>
    <definedName name="ННОвгород_1">#REF!</definedName>
    <definedName name="ННОвгород_2" localSheetId="3">#REF!</definedName>
    <definedName name="ННОвгород_2">#REF!</definedName>
    <definedName name="ННОвгород_22" localSheetId="3">#REF!</definedName>
    <definedName name="ННОвгород_22">#REF!</definedName>
    <definedName name="ННОвгород_49" localSheetId="3">#REF!</definedName>
    <definedName name="ННОвгород_49">#REF!</definedName>
    <definedName name="ННОвгород_5" localSheetId="3">#REF!</definedName>
    <definedName name="ННОвгород_5">#REF!</definedName>
    <definedName name="ННОвгород_50" localSheetId="3">#REF!</definedName>
    <definedName name="ННОвгород_50">#REF!</definedName>
    <definedName name="ННОвгород_51" localSheetId="3">#REF!</definedName>
    <definedName name="ННОвгород_51">#REF!</definedName>
    <definedName name="ННОвгород_52" localSheetId="3">#REF!</definedName>
    <definedName name="ННОвгород_52">#REF!</definedName>
    <definedName name="ННОвгород_53" localSheetId="3">#REF!</definedName>
    <definedName name="ННОвгород_53">#REF!</definedName>
    <definedName name="ННОвгород_54" localSheetId="3">#REF!</definedName>
    <definedName name="ННОвгород_54">#REF!</definedName>
    <definedName name="Номер_договора" localSheetId="3">#REF!</definedName>
    <definedName name="Номер_договора">#REF!</definedName>
    <definedName name="Нсапк">'[8]Лист опроса'!$B$34</definedName>
    <definedName name="Нсстр">'[8]Лист опроса'!$B$32</definedName>
    <definedName name="о" localSheetId="3">#REF!</definedName>
    <definedName name="о">#REF!</definedName>
    <definedName name="_xlnm.Print_Area" localSheetId="1">ГПР!$A$11:$E$17</definedName>
    <definedName name="_xlnm.Print_Area" localSheetId="4">НМЦ!$A$1:$F$17</definedName>
    <definedName name="_xlnm.Print_Area" localSheetId="3">НМЦК!$A$1:$T$48</definedName>
    <definedName name="_xlnm.Print_Area" localSheetId="0">ПЗ!$A$1:$C$32</definedName>
    <definedName name="_xlnm.Print_Area" localSheetId="6">'Проект сметы контракта'!$A$1:$F$16</definedName>
    <definedName name="_xlnm.Print_Area" localSheetId="2">Протокол!$A$1:$K$28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ъекты" localSheetId="3">#REF!</definedName>
    <definedName name="Объекты">#REF!</definedName>
    <definedName name="объем">#N/A</definedName>
    <definedName name="объем___0" localSheetId="3">#REF!</definedName>
    <definedName name="объем___0">#REF!</definedName>
    <definedName name="объем___0___0" localSheetId="3">#REF!</definedName>
    <definedName name="объем___0___0">#REF!</definedName>
    <definedName name="объем___0___0___0" localSheetId="3">#REF!</definedName>
    <definedName name="объем___0___0___0">#REF!</definedName>
    <definedName name="объем___0___0___0___0" localSheetId="3">#REF!</definedName>
    <definedName name="объем___0___0___0___0">#REF!</definedName>
    <definedName name="объем___0___0___2" localSheetId="3">#REF!</definedName>
    <definedName name="объем___0___0___2">#REF!</definedName>
    <definedName name="объем___0___0___3" localSheetId="3">#REF!</definedName>
    <definedName name="объем___0___0___3">#REF!</definedName>
    <definedName name="объем___0___0___4" localSheetId="3">#REF!</definedName>
    <definedName name="объем___0___0___4">#REF!</definedName>
    <definedName name="объем___0___1" localSheetId="3">#REF!</definedName>
    <definedName name="объем___0___1">#REF!</definedName>
    <definedName name="объем___0___10" localSheetId="3">#REF!</definedName>
    <definedName name="объем___0___10">#REF!</definedName>
    <definedName name="объем___0___12" localSheetId="3">#REF!</definedName>
    <definedName name="объем___0___12">#REF!</definedName>
    <definedName name="объем___0___2" localSheetId="3">#REF!</definedName>
    <definedName name="объем___0___2">#REF!</definedName>
    <definedName name="объем___0___2___0" localSheetId="3">#REF!</definedName>
    <definedName name="объем___0___2___0">#REF!</definedName>
    <definedName name="объем___0___3" localSheetId="3">#REF!</definedName>
    <definedName name="объем___0___3">#REF!</definedName>
    <definedName name="объем___0___4" localSheetId="3">#REF!</definedName>
    <definedName name="объем___0___4">#REF!</definedName>
    <definedName name="объем___0___5" localSheetId="3">#REF!</definedName>
    <definedName name="объем___0___5">#REF!</definedName>
    <definedName name="объем___0___6" localSheetId="3">#REF!</definedName>
    <definedName name="объем___0___6">#REF!</definedName>
    <definedName name="объем___0___8" localSheetId="3">#REF!</definedName>
    <definedName name="объем___0___8">#REF!</definedName>
    <definedName name="объем___1" localSheetId="3">#REF!</definedName>
    <definedName name="объем___1">#REF!</definedName>
    <definedName name="объем___1___0" localSheetId="3">#REF!</definedName>
    <definedName name="объем___1___0">#REF!</definedName>
    <definedName name="объем___10" localSheetId="3">#REF!</definedName>
    <definedName name="объем___10">#REF!</definedName>
    <definedName name="объем___10___0">NA()</definedName>
    <definedName name="объем___10___0___0" localSheetId="3">#REF!</definedName>
    <definedName name="объем___10___0___0">#REF!</definedName>
    <definedName name="объем___10___1" localSheetId="3">#REF!</definedName>
    <definedName name="объем___10___1">#REF!</definedName>
    <definedName name="объем___10___10" localSheetId="3">#REF!</definedName>
    <definedName name="объем___10___10">#REF!</definedName>
    <definedName name="объем___10___12" localSheetId="3">#REF!</definedName>
    <definedName name="объем___10___12">#REF!</definedName>
    <definedName name="объем___10___2">NA()</definedName>
    <definedName name="объем___10___4">NA()</definedName>
    <definedName name="объем___10___6">NA()</definedName>
    <definedName name="объем___10___8">NA()</definedName>
    <definedName name="объем___11" localSheetId="3">#REF!</definedName>
    <definedName name="объем___11">#REF!</definedName>
    <definedName name="объем___11___0">NA()</definedName>
    <definedName name="объем___11___10" localSheetId="3">#REF!</definedName>
    <definedName name="объем___11___10">#REF!</definedName>
    <definedName name="объем___11___2" localSheetId="3">#REF!</definedName>
    <definedName name="объем___11___2">#REF!</definedName>
    <definedName name="объем___11___4" localSheetId="3">#REF!</definedName>
    <definedName name="объем___11___4">#REF!</definedName>
    <definedName name="объем___11___6" localSheetId="3">#REF!</definedName>
    <definedName name="объем___11___6">#REF!</definedName>
    <definedName name="объем___11___8" localSheetId="3">#REF!</definedName>
    <definedName name="объем___11___8">#REF!</definedName>
    <definedName name="объем___12">NA()</definedName>
    <definedName name="объем___2" localSheetId="3">#REF!</definedName>
    <definedName name="объем___2">#REF!</definedName>
    <definedName name="объем___2___0" localSheetId="3">#REF!</definedName>
    <definedName name="объем___2___0">#REF!</definedName>
    <definedName name="объем___2___0___0" localSheetId="3">#REF!</definedName>
    <definedName name="объем___2___0___0">#REF!</definedName>
    <definedName name="объем___2___0___0___0" localSheetId="3">#REF!</definedName>
    <definedName name="объем___2___0___0___0">#REF!</definedName>
    <definedName name="объем___2___1" localSheetId="3">#REF!</definedName>
    <definedName name="объем___2___1">#REF!</definedName>
    <definedName name="объем___2___10" localSheetId="3">#REF!</definedName>
    <definedName name="объем___2___10">#REF!</definedName>
    <definedName name="объем___2___12" localSheetId="3">#REF!</definedName>
    <definedName name="объем___2___12">#REF!</definedName>
    <definedName name="объем___2___2" localSheetId="3">#REF!</definedName>
    <definedName name="объем___2___2">#REF!</definedName>
    <definedName name="объем___2___3" localSheetId="3">#REF!</definedName>
    <definedName name="объем___2___3">#REF!</definedName>
    <definedName name="объем___2___4" localSheetId="3">#REF!</definedName>
    <definedName name="объем___2___4">#REF!</definedName>
    <definedName name="объем___2___6" localSheetId="3">#REF!</definedName>
    <definedName name="объем___2___6">#REF!</definedName>
    <definedName name="объем___2___8" localSheetId="3">#REF!</definedName>
    <definedName name="объем___2___8">#REF!</definedName>
    <definedName name="объем___3" localSheetId="3">#REF!</definedName>
    <definedName name="объем___3">#REF!</definedName>
    <definedName name="объем___3___0" localSheetId="3">#REF!</definedName>
    <definedName name="объем___3___0">#REF!</definedName>
    <definedName name="объем___3___0___0">NA()</definedName>
    <definedName name="объем___3___10" localSheetId="3">#REF!</definedName>
    <definedName name="объем___3___10">#REF!</definedName>
    <definedName name="объем___3___2" localSheetId="3">#REF!</definedName>
    <definedName name="объем___3___2">#REF!</definedName>
    <definedName name="объем___3___3" localSheetId="3">#REF!</definedName>
    <definedName name="объем___3___3">#REF!</definedName>
    <definedName name="объем___3___4" localSheetId="3">#REF!</definedName>
    <definedName name="объем___3___4">#REF!</definedName>
    <definedName name="объем___3___6" localSheetId="3">#REF!</definedName>
    <definedName name="объем___3___6">#REF!</definedName>
    <definedName name="объем___3___8" localSheetId="3">#REF!</definedName>
    <definedName name="объем___3___8">#REF!</definedName>
    <definedName name="объем___4" localSheetId="3">#REF!</definedName>
    <definedName name="объем___4">#REF!</definedName>
    <definedName name="объем___4___0">NA()</definedName>
    <definedName name="объем___4___0___0" localSheetId="3">#REF!</definedName>
    <definedName name="объем___4___0___0">#REF!</definedName>
    <definedName name="объем___4___0___0___0" localSheetId="3">#REF!</definedName>
    <definedName name="объем___4___0___0___0">#REF!</definedName>
    <definedName name="объем___4___10" localSheetId="3">#REF!</definedName>
    <definedName name="объем___4___10">#REF!</definedName>
    <definedName name="объем___4___12" localSheetId="3">#REF!</definedName>
    <definedName name="объем___4___12">#REF!</definedName>
    <definedName name="объем___4___2" localSheetId="3">#REF!</definedName>
    <definedName name="объем___4___2">#REF!</definedName>
    <definedName name="объем___4___3" localSheetId="3">#REF!</definedName>
    <definedName name="объем___4___3">#REF!</definedName>
    <definedName name="объем___4___4" localSheetId="3">#REF!</definedName>
    <definedName name="объем___4___4">#REF!</definedName>
    <definedName name="объем___4___6" localSheetId="3">#REF!</definedName>
    <definedName name="объем___4___6">#REF!</definedName>
    <definedName name="объем___4___8" localSheetId="3">#REF!</definedName>
    <definedName name="объем___4___8">#REF!</definedName>
    <definedName name="объем___5">NA()</definedName>
    <definedName name="объем___5___0" localSheetId="3">#REF!</definedName>
    <definedName name="объем___5___0">#REF!</definedName>
    <definedName name="объем___5___0___0" localSheetId="3">#REF!</definedName>
    <definedName name="объем___5___0___0">#REF!</definedName>
    <definedName name="объем___5___0___0___0" localSheetId="3">#REF!</definedName>
    <definedName name="объем___5___0___0___0">#REF!</definedName>
    <definedName name="объем___5___3">NA()</definedName>
    <definedName name="объем___6">NA()</definedName>
    <definedName name="объем___6___0" localSheetId="3">#REF!</definedName>
    <definedName name="объем___6___0">#REF!</definedName>
    <definedName name="объем___6___0___0" localSheetId="3">#REF!</definedName>
    <definedName name="объем___6___0___0">#REF!</definedName>
    <definedName name="объем___6___0___0___0" localSheetId="3">#REF!</definedName>
    <definedName name="объем___6___0___0___0">#REF!</definedName>
    <definedName name="объем___6___1" localSheetId="3">#REF!</definedName>
    <definedName name="объем___6___1">#REF!</definedName>
    <definedName name="объем___6___10" localSheetId="3">#REF!</definedName>
    <definedName name="объем___6___10">#REF!</definedName>
    <definedName name="объем___6___12" localSheetId="3">#REF!</definedName>
    <definedName name="объем___6___12">#REF!</definedName>
    <definedName name="объем___6___2" localSheetId="3">#REF!</definedName>
    <definedName name="объем___6___2">#REF!</definedName>
    <definedName name="объем___6___4" localSheetId="3">#REF!</definedName>
    <definedName name="объем___6___4">#REF!</definedName>
    <definedName name="объем___6___6" localSheetId="3">#REF!</definedName>
    <definedName name="объем___6___6">#REF!</definedName>
    <definedName name="объем___6___8" localSheetId="3">#REF!</definedName>
    <definedName name="объем___6___8">#REF!</definedName>
    <definedName name="объем___7" localSheetId="3">#REF!</definedName>
    <definedName name="объем___7">#REF!</definedName>
    <definedName name="объем___7___0" localSheetId="3">#REF!</definedName>
    <definedName name="объем___7___0">#REF!</definedName>
    <definedName name="объем___7___10" localSheetId="3">#REF!</definedName>
    <definedName name="объем___7___10">#REF!</definedName>
    <definedName name="объем___7___2" localSheetId="3">#REF!</definedName>
    <definedName name="объем___7___2">#REF!</definedName>
    <definedName name="объем___7___4" localSheetId="3">#REF!</definedName>
    <definedName name="объем___7___4">#REF!</definedName>
    <definedName name="объем___7___6" localSheetId="3">#REF!</definedName>
    <definedName name="объем___7___6">#REF!</definedName>
    <definedName name="объем___7___8" localSheetId="3">#REF!</definedName>
    <definedName name="объем___7___8">#REF!</definedName>
    <definedName name="объем___8" localSheetId="3">#REF!</definedName>
    <definedName name="объем___8">#REF!</definedName>
    <definedName name="объем___8___0" localSheetId="3">#REF!</definedName>
    <definedName name="объем___8___0">#REF!</definedName>
    <definedName name="объем___8___0___0" localSheetId="3">#REF!</definedName>
    <definedName name="объем___8___0___0">#REF!</definedName>
    <definedName name="объем___8___0___0___0" localSheetId="3">#REF!</definedName>
    <definedName name="объем___8___0___0___0">#REF!</definedName>
    <definedName name="объем___8___1" localSheetId="3">#REF!</definedName>
    <definedName name="объем___8___1">#REF!</definedName>
    <definedName name="объем___8___10" localSheetId="3">#REF!</definedName>
    <definedName name="объем___8___10">#REF!</definedName>
    <definedName name="объем___8___12" localSheetId="3">#REF!</definedName>
    <definedName name="объем___8___12">#REF!</definedName>
    <definedName name="объем___8___2" localSheetId="3">#REF!</definedName>
    <definedName name="объем___8___2">#REF!</definedName>
    <definedName name="объем___8___4" localSheetId="3">#REF!</definedName>
    <definedName name="объем___8___4">#REF!</definedName>
    <definedName name="объем___8___6" localSheetId="3">#REF!</definedName>
    <definedName name="объем___8___6">#REF!</definedName>
    <definedName name="объем___8___8" localSheetId="3">#REF!</definedName>
    <definedName name="объем___8___8">#REF!</definedName>
    <definedName name="объем___9" localSheetId="3">#REF!</definedName>
    <definedName name="объем___9">#REF!</definedName>
    <definedName name="объем___9___0" localSheetId="3">#REF!</definedName>
    <definedName name="объем___9___0">#REF!</definedName>
    <definedName name="объем___9___0___0" localSheetId="3">#REF!</definedName>
    <definedName name="объем___9___0___0">#REF!</definedName>
    <definedName name="объем___9___0___0___0" localSheetId="3">#REF!</definedName>
    <definedName name="объем___9___0___0___0">#REF!</definedName>
    <definedName name="объем___9___10" localSheetId="3">#REF!</definedName>
    <definedName name="объем___9___10">#REF!</definedName>
    <definedName name="объем___9___2" localSheetId="3">#REF!</definedName>
    <definedName name="объем___9___2">#REF!</definedName>
    <definedName name="объем___9___4" localSheetId="3">#REF!</definedName>
    <definedName name="объем___9___4">#REF!</definedName>
    <definedName name="объем___9___6" localSheetId="3">#REF!</definedName>
    <definedName name="объем___9___6">#REF!</definedName>
    <definedName name="объем___9___8" localSheetId="3">#REF!</definedName>
    <definedName name="объем___9___8">#REF!</definedName>
    <definedName name="объем1" localSheetId="3">#REF!</definedName>
    <definedName name="объем1">#REF!</definedName>
    <definedName name="ог" hidden="1">{#N/A,#N/A,TRUE,"Смета на пасс. обор. №1"}</definedName>
    <definedName name="ог_1" hidden="1">{#N/A,#N/A,TRUE,"Смета на пасс. обор. №1"}</definedName>
    <definedName name="олд" hidden="1">{#N/A,#N/A,TRUE,"Смета на пасс. обор. №1"}</definedName>
    <definedName name="олд_1" hidden="1">{#N/A,#N/A,TRUE,"Смета на пасс. обор. №1"}</definedName>
    <definedName name="олпрол" localSheetId="3">#REF!</definedName>
    <definedName name="олпрол">#REF!</definedName>
    <definedName name="олролрт" localSheetId="3">#REF!</definedName>
    <definedName name="олролрт">#REF!</definedName>
    <definedName name="ОЛЯ" localSheetId="3">#REF!</definedName>
    <definedName name="ОЛЯ">#REF!</definedName>
    <definedName name="ооо" localSheetId="3">#REF!</definedName>
    <definedName name="ооо">#REF!</definedName>
    <definedName name="ООО_НИИПРИИ___Севзапинжтехнология" localSheetId="3">#REF!</definedName>
    <definedName name="ООО_НИИПРИИ___Севзапинжтехнология">#REF!</definedName>
    <definedName name="оооо" localSheetId="3">#REF!</definedName>
    <definedName name="оооо">#REF!</definedName>
    <definedName name="орп" hidden="1">{#N/A,#N/A,TRUE,"Смета на пасс. обор. №1"}</definedName>
    <definedName name="орп_1" hidden="1">{#N/A,#N/A,TRUE,"Смета на пасс. обор. №1"}</definedName>
    <definedName name="Осн_Камер" localSheetId="3">#REF!</definedName>
    <definedName name="Осн_Камер">#REF!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[11]Коэфф!$B$6</definedName>
    <definedName name="Отчет" localSheetId="3">#REF!</definedName>
    <definedName name="Отчет">#REF!</definedName>
    <definedName name="п" localSheetId="3">#REF!</definedName>
    <definedName name="п">#REF!</definedName>
    <definedName name="п1111111" localSheetId="3">#REF!</definedName>
    <definedName name="п1111111">#REF!</definedName>
    <definedName name="п45" localSheetId="3">#REF!</definedName>
    <definedName name="п45">#REF!</definedName>
    <definedName name="ПА3" localSheetId="3">#REF!</definedName>
    <definedName name="ПА3">#REF!</definedName>
    <definedName name="ПА4" localSheetId="3">#REF!</definedName>
    <definedName name="ПА4">#REF!</definedName>
    <definedName name="паша" localSheetId="3">#REF!</definedName>
    <definedName name="паша">#REF!</definedName>
    <definedName name="ПБ" localSheetId="3">#REF!</definedName>
    <definedName name="ПБ">#REF!</definedName>
    <definedName name="ПД" localSheetId="3">#REF!</definedName>
    <definedName name="ПД">#REF!</definedName>
    <definedName name="ПереченьДолжностей">[19]Должности!$A$2:$A$31</definedName>
    <definedName name="ПЗ2" localSheetId="3">#REF!</definedName>
    <definedName name="ПЗ2">#REF!</definedName>
    <definedName name="пионер" localSheetId="3">#REF!</definedName>
    <definedName name="пионер">#REF!</definedName>
    <definedName name="ПИСС_стац" localSheetId="3">#REF!</definedName>
    <definedName name="ПИСС_стац">#REF!</definedName>
    <definedName name="ПИСС_эксп" localSheetId="3">#REF!</definedName>
    <definedName name="ПИСС_эксп">#REF!</definedName>
    <definedName name="Пкр">'[8]Лист опроса'!$B$41</definedName>
    <definedName name="План">'[20]Смета 7'!$F$1</definedName>
    <definedName name="Площадь" localSheetId="3">#REF!</definedName>
    <definedName name="Площадь">#REF!</definedName>
    <definedName name="Площадь_нелинейных_объектов" localSheetId="3">#REF!</definedName>
    <definedName name="Площадь_нелинейных_объектов">#REF!</definedName>
    <definedName name="Площадь_планшетов" localSheetId="3">#REF!</definedName>
    <definedName name="Площадь_планшетов">#REF!</definedName>
    <definedName name="пнр" localSheetId="3">#REF!</definedName>
    <definedName name="пнр">#REF!</definedName>
    <definedName name="Полевые" localSheetId="3">#REF!</definedName>
    <definedName name="Полевые">#REF!</definedName>
    <definedName name="Полно" localSheetId="3">#REF!</definedName>
    <definedName name="Полно">#REF!</definedName>
    <definedName name="попр" localSheetId="3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3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3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3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3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2" localSheetId="3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3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 localSheetId="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1" localSheetId="3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0" localSheetId="3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3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3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3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3" localSheetId="3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4" localSheetId="3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5" localSheetId="3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6" localSheetId="3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8" localSheetId="3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1" localSheetId="3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3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3" localSheetId="3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0" localSheetId="3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3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1" localSheetId="3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3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3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1" localSheetId="3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3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3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3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3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3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3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3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3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3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1" localSheetId="3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0" localSheetId="3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3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3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3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 localSheetId="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6" localSheetId="3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8" localSheetId="3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3" localSheetId="3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2" localSheetId="3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10" localSheetId="3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3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3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6" localSheetId="3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3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4" localSheetId="3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3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3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2" localSheetId="3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4" localSheetId="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10" localSheetId="3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3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3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3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4" localSheetId="3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6" localSheetId="3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8" localSheetId="3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3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3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3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3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3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3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1" localSheetId="3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3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3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3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4" localSheetId="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6" localSheetId="3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8" localSheetId="3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7" localSheetId="3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3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10" localSheetId="3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3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3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3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3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3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3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3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3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1" localSheetId="3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3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3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3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3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6" localSheetId="3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8" localSheetId="3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9" localSheetId="3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3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3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3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10" localSheetId="3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3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3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6" localSheetId="3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3">#REF!</definedName>
    <definedName name="Поправочные_коэффициенты_по_письму_Госстроя_от_25.12.90___9___8">#REF!</definedName>
    <definedName name="пор" hidden="1">{#N/A,#N/A,TRUE,"Смета на пасс. обор. №1"}</definedName>
    <definedName name="пор_1" hidden="1">{#N/A,#N/A,TRUE,"Смета на пасс. обор. №1"}</definedName>
    <definedName name="пояснит." localSheetId="3">#REF!</definedName>
    <definedName name="пояснит.">#REF!</definedName>
    <definedName name="ппп" localSheetId="3">#REF!</definedName>
    <definedName name="ппп">#REF!</definedName>
    <definedName name="пппп" localSheetId="3">#REF!</definedName>
    <definedName name="пппп">#REF!</definedName>
    <definedName name="пр" localSheetId="3">[1]топография!#REF!</definedName>
    <definedName name="пр">[1]топография!#REF!</definedName>
    <definedName name="про" hidden="1">{#N/A,#N/A,TRUE,"Смета на пасс. обор. №1"}</definedName>
    <definedName name="про_1" hidden="1">{#N/A,#N/A,TRUE,"Смета на пасс. обор. №1"}</definedName>
    <definedName name="пробная" localSheetId="3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3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3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мбез" localSheetId="3">[1]топография!#REF!</definedName>
    <definedName name="промбез">[1]топография!#REF!</definedName>
    <definedName name="Промбезоп" localSheetId="3">#REF!</definedName>
    <definedName name="Промбезоп">#REF!</definedName>
    <definedName name="Прот">'[8]Лист опроса'!$B$6</definedName>
    <definedName name="пуск" localSheetId="3">#REF!</definedName>
    <definedName name="пуск">#REF!</definedName>
    <definedName name="р" localSheetId="3">#REF!</definedName>
    <definedName name="р">#REF!</definedName>
    <definedName name="Расчёт1">'[21]Смета 7'!$F$1</definedName>
    <definedName name="ргл" localSheetId="3">#REF!</definedName>
    <definedName name="ргл">#REF!</definedName>
    <definedName name="РД" localSheetId="3">#REF!</definedName>
    <definedName name="РД">#REF!</definedName>
    <definedName name="рек" localSheetId="3">#REF!</definedName>
    <definedName name="рек">#REF!</definedName>
    <definedName name="рига">'[22]СметаСводная снег'!$E$7</definedName>
    <definedName name="рл" localSheetId="3">[1]топография!#REF!</definedName>
    <definedName name="рл">[1]топография!#REF!</definedName>
    <definedName name="рол" hidden="1">{#N/A,#N/A,TRUE,"Смета на пасс. обор. №1"}</definedName>
    <definedName name="рол_1" hidden="1">{#N/A,#N/A,TRUE,"Смета на пасс. обор. №1"}</definedName>
    <definedName name="роло" localSheetId="3">#REF!</definedName>
    <definedName name="роло">#REF!</definedName>
    <definedName name="ропгнлпеглн" localSheetId="3">#REF!</definedName>
    <definedName name="ропгнлпеглн">#REF!</definedName>
    <definedName name="рот" localSheetId="3">#REF!</definedName>
    <definedName name="рот">#REF!</definedName>
    <definedName name="рпв" localSheetId="3">#REF!</definedName>
    <definedName name="рпв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 localSheetId="3">#REF!</definedName>
    <definedName name="РРК">#REF!</definedName>
    <definedName name="РСЛ" localSheetId="3">#REF!</definedName>
    <definedName name="РСЛ">#REF!</definedName>
    <definedName name="Руководитель" localSheetId="3">#REF!</definedName>
    <definedName name="Руководитель">#REF!</definedName>
    <definedName name="С" hidden="1">{#N/A,#N/A,FALSE,"Шаблон_Спец1"}</definedName>
    <definedName name="с_1" hidden="1">{#N/A,#N/A,TRUE,"Смета на пасс. обор. №1"}</definedName>
    <definedName name="с1" localSheetId="3">#REF!</definedName>
    <definedName name="с1">#REF!</definedName>
    <definedName name="с10" localSheetId="3">#REF!</definedName>
    <definedName name="с10">#REF!</definedName>
    <definedName name="с2" localSheetId="3">#REF!</definedName>
    <definedName name="с2">#REF!</definedName>
    <definedName name="с3" localSheetId="3">#REF!</definedName>
    <definedName name="с3">#REF!</definedName>
    <definedName name="с4" localSheetId="3">#REF!</definedName>
    <definedName name="с4">#REF!</definedName>
    <definedName name="с5" localSheetId="3">#REF!</definedName>
    <definedName name="с5">#REF!</definedName>
    <definedName name="с6" localSheetId="3">#REF!</definedName>
    <definedName name="с6">#REF!</definedName>
    <definedName name="с7" localSheetId="3">#REF!</definedName>
    <definedName name="с7">#REF!</definedName>
    <definedName name="с8" localSheetId="3">#REF!</definedName>
    <definedName name="с8">#REF!</definedName>
    <definedName name="с9" localSheetId="3">#REF!</definedName>
    <definedName name="с9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В1" localSheetId="3">#REF!</definedName>
    <definedName name="СВ1">#REF!</definedName>
    <definedName name="Свод1" localSheetId="3">#REF!</definedName>
    <definedName name="Свод1">#REF!</definedName>
    <definedName name="Сводная" localSheetId="3">#REF!</definedName>
    <definedName name="Сводная">#REF!</definedName>
    <definedName name="Сводная_новая1" localSheetId="3">#REF!</definedName>
    <definedName name="Сводная_новая1">#REF!</definedName>
    <definedName name="Сводная1" localSheetId="3">#REF!</definedName>
    <definedName name="Сводная1">#REF!</definedName>
    <definedName name="Сводно_сметный_расчет" localSheetId="3">#REF!</definedName>
    <definedName name="Сводно_сметный_расчет">#REF!</definedName>
    <definedName name="Сводно_сметный_расчет_49" localSheetId="3">#REF!</definedName>
    <definedName name="Сводно_сметный_расчет_49">#REF!</definedName>
    <definedName name="Сводно_сметный_расчет_50" localSheetId="3">#REF!</definedName>
    <definedName name="Сводно_сметный_расчет_50">#REF!</definedName>
    <definedName name="Сводно_сметный_расчет_51" localSheetId="3">#REF!</definedName>
    <definedName name="Сводно_сметный_расчет_51">#REF!</definedName>
    <definedName name="Сводно_сметный_расчет_52" localSheetId="3">#REF!</definedName>
    <definedName name="Сводно_сметный_расчет_52">#REF!</definedName>
    <definedName name="Сводно_сметный_расчет_53" localSheetId="3">#REF!</definedName>
    <definedName name="Сводно_сметный_расчет_53">#REF!</definedName>
    <definedName name="Сводно_сметный_расчет_54" localSheetId="3">#REF!</definedName>
    <definedName name="Сводно_сметный_расчет_54">#REF!</definedName>
    <definedName name="сврд" localSheetId="3">[1]топография!#REF!</definedName>
    <definedName name="сврд">[1]топография!#REF!</definedName>
    <definedName name="СВсм">[9]Вспомогательный!$D$36</definedName>
    <definedName name="сев" localSheetId="3">#REF!</definedName>
    <definedName name="сев">#REF!</definedName>
    <definedName name="Север" localSheetId="3">#REF!</definedName>
    <definedName name="Север">#REF!</definedName>
    <definedName name="СМ" localSheetId="3">#REF!</definedName>
    <definedName name="СМ">#REF!</definedName>
    <definedName name="см.расч.Ставрополь" localSheetId="3">#REF!</definedName>
    <definedName name="см.расч.Ставрополь">#REF!</definedName>
    <definedName name="см.расч.Ставрополь_1" localSheetId="3">#REF!</definedName>
    <definedName name="см.расч.Ставрополь_1">#REF!</definedName>
    <definedName name="см.расч.Ставрополь_2" localSheetId="3">#REF!</definedName>
    <definedName name="см.расч.Ставрополь_2">#REF!</definedName>
    <definedName name="см.расч.Ставрополь_22" localSheetId="3">#REF!</definedName>
    <definedName name="см.расч.Ставрополь_22">#REF!</definedName>
    <definedName name="см.расч.Ставрополь_49" localSheetId="3">#REF!</definedName>
    <definedName name="см.расч.Ставрополь_49">#REF!</definedName>
    <definedName name="см.расч.Ставрополь_5" localSheetId="3">#REF!</definedName>
    <definedName name="см.расч.Ставрополь_5">#REF!</definedName>
    <definedName name="см.расч.Ставрополь_50" localSheetId="3">#REF!</definedName>
    <definedName name="см.расч.Ставрополь_50">#REF!</definedName>
    <definedName name="см.расч.Ставрополь_51" localSheetId="3">#REF!</definedName>
    <definedName name="см.расч.Ставрополь_51">#REF!</definedName>
    <definedName name="см.расч.Ставрополь_52" localSheetId="3">#REF!</definedName>
    <definedName name="см.расч.Ставрополь_52">#REF!</definedName>
    <definedName name="см.расч.Ставрополь_53" localSheetId="3">#REF!</definedName>
    <definedName name="см.расч.Ставрополь_53">#REF!</definedName>
    <definedName name="см.расч.Ставрополь_54" localSheetId="3">#REF!</definedName>
    <definedName name="см.расч.Ставрополь_54">#REF!</definedName>
    <definedName name="см.расчетАстрахань" localSheetId="3">#REF!</definedName>
    <definedName name="см.расчетАстрахань">#REF!</definedName>
    <definedName name="см.расчетАстрахань_1" localSheetId="3">#REF!</definedName>
    <definedName name="см.расчетАстрахань_1">#REF!</definedName>
    <definedName name="см.расчетАстрахань_2" localSheetId="3">#REF!</definedName>
    <definedName name="см.расчетАстрахань_2">#REF!</definedName>
    <definedName name="см.расчетАстрахань_22" localSheetId="3">#REF!</definedName>
    <definedName name="см.расчетАстрахань_22">#REF!</definedName>
    <definedName name="см.расчетАстрахань_49" localSheetId="3">#REF!</definedName>
    <definedName name="см.расчетАстрахань_49">#REF!</definedName>
    <definedName name="см.расчетАстрахань_5" localSheetId="3">#REF!</definedName>
    <definedName name="см.расчетАстрахань_5">#REF!</definedName>
    <definedName name="см.расчетАстрахань_50" localSheetId="3">#REF!</definedName>
    <definedName name="см.расчетАстрахань_50">#REF!</definedName>
    <definedName name="см.расчетАстрахань_51" localSheetId="3">#REF!</definedName>
    <definedName name="см.расчетАстрахань_51">#REF!</definedName>
    <definedName name="см.расчетАстрахань_52" localSheetId="3">#REF!</definedName>
    <definedName name="см.расчетАстрахань_52">#REF!</definedName>
    <definedName name="см.расчетАстрахань_53" localSheetId="3">#REF!</definedName>
    <definedName name="см.расчетАстрахань_53">#REF!</definedName>
    <definedName name="см.расчетАстрахань_54" localSheetId="3">#REF!</definedName>
    <definedName name="см.расчетАстрахань_54">#REF!</definedName>
    <definedName name="см.расчетМахачкала" localSheetId="3">#REF!</definedName>
    <definedName name="см.расчетМахачкала">#REF!</definedName>
    <definedName name="см.расчетМахачкала_1" localSheetId="3">#REF!</definedName>
    <definedName name="см.расчетМахачкала_1">#REF!</definedName>
    <definedName name="см.расчетМахачкала_2" localSheetId="3">#REF!</definedName>
    <definedName name="см.расчетМахачкала_2">#REF!</definedName>
    <definedName name="см.расчетМахачкала_22" localSheetId="3">#REF!</definedName>
    <definedName name="см.расчетМахачкала_22">#REF!</definedName>
    <definedName name="см.расчетМахачкала_49" localSheetId="3">#REF!</definedName>
    <definedName name="см.расчетМахачкала_49">#REF!</definedName>
    <definedName name="см.расчетМахачкала_5" localSheetId="3">#REF!</definedName>
    <definedName name="см.расчетМахачкала_5">#REF!</definedName>
    <definedName name="см.расчетМахачкала_50" localSheetId="3">#REF!</definedName>
    <definedName name="см.расчетМахачкала_50">#REF!</definedName>
    <definedName name="см.расчетМахачкала_51" localSheetId="3">#REF!</definedName>
    <definedName name="см.расчетМахачкала_51">#REF!</definedName>
    <definedName name="см.расчетМахачкала_52" localSheetId="3">#REF!</definedName>
    <definedName name="см.расчетМахачкала_52">#REF!</definedName>
    <definedName name="см.расчетМахачкала_53" localSheetId="3">#REF!</definedName>
    <definedName name="см.расчетМахачкала_53">#REF!</definedName>
    <definedName name="см.расчетМахачкала_54" localSheetId="3">#REF!</definedName>
    <definedName name="см.расчетМахачкала_54">#REF!</definedName>
    <definedName name="см.расчетН.Новгород" localSheetId="3">#REF!</definedName>
    <definedName name="см.расчетН.Новгород">#REF!</definedName>
    <definedName name="см.расчетН.Новгород_1" localSheetId="3">#REF!</definedName>
    <definedName name="см.расчетН.Новгород_1">#REF!</definedName>
    <definedName name="см.расчетН.Новгород_2" localSheetId="3">#REF!</definedName>
    <definedName name="см.расчетН.Новгород_2">#REF!</definedName>
    <definedName name="см.расчетН.Новгород_22" localSheetId="3">#REF!</definedName>
    <definedName name="см.расчетН.Новгород_22">#REF!</definedName>
    <definedName name="см.расчетН.Новгород_49" localSheetId="3">#REF!</definedName>
    <definedName name="см.расчетН.Новгород_49">#REF!</definedName>
    <definedName name="см.расчетН.Новгород_5" localSheetId="3">#REF!</definedName>
    <definedName name="см.расчетН.Новгород_5">#REF!</definedName>
    <definedName name="см.расчетН.Новгород_50" localSheetId="3">#REF!</definedName>
    <definedName name="см.расчетН.Новгород_50">#REF!</definedName>
    <definedName name="см.расчетН.Новгород_51" localSheetId="3">#REF!</definedName>
    <definedName name="см.расчетН.Новгород_51">#REF!</definedName>
    <definedName name="см.расчетН.Новгород_52" localSheetId="3">#REF!</definedName>
    <definedName name="см.расчетН.Новгород_52">#REF!</definedName>
    <definedName name="см.расчетН.Новгород_53" localSheetId="3">#REF!</definedName>
    <definedName name="см.расчетН.Новгород_53">#REF!</definedName>
    <definedName name="см.расчетН.Новгород_54" localSheetId="3">#REF!</definedName>
    <definedName name="см.расчетН.Новгород_54">#REF!</definedName>
    <definedName name="см_конк" localSheetId="3">#REF!</definedName>
    <definedName name="см_конк">#REF!</definedName>
    <definedName name="См6">'[23]Смета 7'!$F$1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hidden="1">{#N/A,#N/A,TRUE,"Смета на пасс. обор. №1"}</definedName>
    <definedName name="смета_1" hidden="1">{#N/A,#N/A,TRUE,"Смета на пасс. обор. №1"}</definedName>
    <definedName name="Смета_2">'[21]Смета 7'!$F$1</definedName>
    <definedName name="смета1" localSheetId="3">#REF!</definedName>
    <definedName name="смета1">#REF!</definedName>
    <definedName name="Смета11">'[24]Смета 7'!$F$1</definedName>
    <definedName name="Смета21">'[25]Смета 7'!$F$1</definedName>
    <definedName name="Смета3">[9]Вспомогательный!$D$78</definedName>
    <definedName name="сми" localSheetId="3">#REF!</definedName>
    <definedName name="сми">#REF!</definedName>
    <definedName name="Согласование" localSheetId="3">#REF!</definedName>
    <definedName name="Согласование">#REF!</definedName>
    <definedName name="содерж." localSheetId="3">#REF!</definedName>
    <definedName name="содерж.">#REF!</definedName>
    <definedName name="Содерж_Осн_Базы" localSheetId="3">#REF!</definedName>
    <definedName name="Содерж_Осн_Базы">#REF!</definedName>
    <definedName name="Составитель" localSheetId="3">#REF!</definedName>
    <definedName name="Составитель">#REF!</definedName>
    <definedName name="сп1" localSheetId="3">#REF!</definedName>
    <definedName name="сп1">#REF!</definedName>
    <definedName name="сп2" localSheetId="3">#REF!</definedName>
    <definedName name="сп2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 localSheetId="3">#REF!</definedName>
    <definedName name="ССР">#REF!</definedName>
    <definedName name="ССР_ИИ_Д1_корр" localSheetId="3">#REF!</definedName>
    <definedName name="ССР_ИИ_Д1_корр">#REF!</definedName>
    <definedName name="ссс" localSheetId="3">#REF!</definedName>
    <definedName name="ссс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 localSheetId="3">#REF!</definedName>
    <definedName name="Ставрополь">#REF!</definedName>
    <definedName name="Ставрополь_1" localSheetId="3">#REF!</definedName>
    <definedName name="Ставрополь_1">#REF!</definedName>
    <definedName name="Ставрополь_2" localSheetId="3">#REF!</definedName>
    <definedName name="Ставрополь_2">#REF!</definedName>
    <definedName name="Ставрополь_22" localSheetId="3">#REF!</definedName>
    <definedName name="Ставрополь_22">#REF!</definedName>
    <definedName name="Ставрополь_49" localSheetId="3">#REF!</definedName>
    <definedName name="Ставрополь_49">#REF!</definedName>
    <definedName name="Ставрополь_5" localSheetId="3">#REF!</definedName>
    <definedName name="Ставрополь_5">#REF!</definedName>
    <definedName name="Ставрополь_50" localSheetId="3">#REF!</definedName>
    <definedName name="Ставрополь_50">#REF!</definedName>
    <definedName name="Ставрополь_51" localSheetId="3">#REF!</definedName>
    <definedName name="Ставрополь_51">#REF!</definedName>
    <definedName name="Ставрополь_52" localSheetId="3">#REF!</definedName>
    <definedName name="Ставрополь_52">#REF!</definedName>
    <definedName name="Ставрополь_53" localSheetId="3">#REF!</definedName>
    <definedName name="Ставрополь_53">#REF!</definedName>
    <definedName name="Ставрополь_54" localSheetId="3">#REF!</definedName>
    <definedName name="Ставрополь_54">#REF!</definedName>
    <definedName name="Станц10">'[8]Лист опроса'!$B$23</definedName>
    <definedName name="Стр10">'[8]Лист опроса'!$B$24</definedName>
    <definedName name="СтрАУ">'[8]Лист опроса'!$B$12</definedName>
    <definedName name="СтрДУ">'[8]Лист опроса'!$B$11</definedName>
    <definedName name="Стрелки">'[8]Лист опроса'!$B$10</definedName>
    <definedName name="Строительная_полоса" localSheetId="3">#REF!</definedName>
    <definedName name="Строительная_полоса">#REF!</definedName>
    <definedName name="структ." localSheetId="3">#REF!</definedName>
    <definedName name="структ.">#REF!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Т5" localSheetId="3">#REF!</definedName>
    <definedName name="Т5">#REF!</definedName>
    <definedName name="Т6" localSheetId="3">#REF!</definedName>
    <definedName name="Т6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еодкккккккккккк" localSheetId="3">#REF!</definedName>
    <definedName name="теодкккккккккккк">#REF!</definedName>
    <definedName name="топ1" localSheetId="3">#REF!</definedName>
    <definedName name="топ1">#REF!</definedName>
    <definedName name="топ2" localSheetId="3">#REF!</definedName>
    <definedName name="топ2">#REF!</definedName>
    <definedName name="топо" localSheetId="3">#REF!</definedName>
    <definedName name="топо">#REF!</definedName>
    <definedName name="топогр1" localSheetId="3">#REF!</definedName>
    <definedName name="топогр1">#REF!</definedName>
    <definedName name="топограф" localSheetId="3">#REF!</definedName>
    <definedName name="топограф">#REF!</definedName>
    <definedName name="тор" localSheetId="3">#REF!</definedName>
    <definedName name="тор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С1" localSheetId="3">#REF!</definedName>
    <definedName name="ТС1">#REF!</definedName>
    <definedName name="тьбю" localSheetId="3">#REF!</definedName>
    <definedName name="тьбю">#REF!</definedName>
    <definedName name="ТЭО" localSheetId="3">#REF!</definedName>
    <definedName name="ТЭО">#REF!</definedName>
    <definedName name="ТЭО1" localSheetId="3">#REF!</definedName>
    <definedName name="ТЭО1">#REF!</definedName>
    <definedName name="ТЭО2" localSheetId="3">#REF!</definedName>
    <definedName name="ТЭО2">#REF!</definedName>
    <definedName name="ТЭОДКК" localSheetId="3">#REF!</definedName>
    <definedName name="ТЭОДКК">#REF!</definedName>
    <definedName name="ТЭОДККК" localSheetId="3">#REF!</definedName>
    <definedName name="ТЭОДККК">#REF!</definedName>
    <definedName name="ук" hidden="1">{#N/A,#N/A,TRUE,"Смета на пасс. обор. №1"}</definedName>
    <definedName name="ук_1" hidden="1">{#N/A,#N/A,TRUE,"Смета на пасс. обор. №1"}</definedName>
    <definedName name="уцуц" localSheetId="3">#REF!</definedName>
    <definedName name="уцуц">#REF!</definedName>
    <definedName name="Участок" localSheetId="3">#REF!</definedName>
    <definedName name="Участок">#REF!</definedName>
    <definedName name="уы" hidden="1">{#N/A,#N/A,TRUE,"Смета на пасс. обор. №1"}</definedName>
    <definedName name="уы_1" hidden="1">{#N/A,#N/A,TRUE,"Смета на пасс. обор. №1"}</definedName>
    <definedName name="ф" hidden="1">{#N/A,#N/A,TRUE,"Смета на пасс. обор. №1"}</definedName>
    <definedName name="ф_1" hidden="1">{#N/A,#N/A,TRUE,"Смета на пасс. обор. №1"}</definedName>
    <definedName name="ффыв" localSheetId="3">#REF!</definedName>
    <definedName name="ффыв">#REF!</definedName>
    <definedName name="фы" localSheetId="3">[1]топография!#REF!</definedName>
    <definedName name="фы">[1]топография!#REF!</definedName>
    <definedName name="фыв" hidden="1">{#N/A,#N/A,TRUE,"Смета на пасс. обор. №1"}</definedName>
    <definedName name="фыв_1" hidden="1">{#N/A,#N/A,TRUE,"Смета на пасс. обор. №1"}</definedName>
    <definedName name="хэ" hidden="1">{#N/A,#N/A,TRUE,"Смета на пасс. обор. №1"}</definedName>
    <definedName name="хэ_1" hidden="1">{#N/A,#N/A,TRUE,"Смета на пасс. обор. №1"}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3">#REF!</definedName>
    <definedName name="цена___0">#REF!</definedName>
    <definedName name="цена___0___0" localSheetId="3">#REF!</definedName>
    <definedName name="цена___0___0">#REF!</definedName>
    <definedName name="цена___0___0___0" localSheetId="3">#REF!</definedName>
    <definedName name="цена___0___0___0">#REF!</definedName>
    <definedName name="цена___0___0___0___0" localSheetId="3">#REF!</definedName>
    <definedName name="цена___0___0___0___0">#REF!</definedName>
    <definedName name="цена___0___0___2" localSheetId="3">#REF!</definedName>
    <definedName name="цена___0___0___2">#REF!</definedName>
    <definedName name="цена___0___0___3" localSheetId="3">#REF!</definedName>
    <definedName name="цена___0___0___3">#REF!</definedName>
    <definedName name="цена___0___0___4" localSheetId="3">#REF!</definedName>
    <definedName name="цена___0___0___4">#REF!</definedName>
    <definedName name="цена___0___1" localSheetId="3">#REF!</definedName>
    <definedName name="цена___0___1">#REF!</definedName>
    <definedName name="цена___0___10" localSheetId="3">#REF!</definedName>
    <definedName name="цена___0___10">#REF!</definedName>
    <definedName name="цена___0___12" localSheetId="3">#REF!</definedName>
    <definedName name="цена___0___12">#REF!</definedName>
    <definedName name="цена___0___2" localSheetId="3">#REF!</definedName>
    <definedName name="цена___0___2">#REF!</definedName>
    <definedName name="цена___0___2___0" localSheetId="3">#REF!</definedName>
    <definedName name="цена___0___2___0">#REF!</definedName>
    <definedName name="цена___0___3" localSheetId="3">#REF!</definedName>
    <definedName name="цена___0___3">#REF!</definedName>
    <definedName name="цена___0___4" localSheetId="3">#REF!</definedName>
    <definedName name="цена___0___4">#REF!</definedName>
    <definedName name="цена___0___5" localSheetId="3">#REF!</definedName>
    <definedName name="цена___0___5">#REF!</definedName>
    <definedName name="цена___0___6" localSheetId="3">#REF!</definedName>
    <definedName name="цена___0___6">#REF!</definedName>
    <definedName name="цена___0___8" localSheetId="3">#REF!</definedName>
    <definedName name="цена___0___8">#REF!</definedName>
    <definedName name="цена___1" localSheetId="3">#REF!</definedName>
    <definedName name="цена___1">#REF!</definedName>
    <definedName name="цена___1___0" localSheetId="3">#REF!</definedName>
    <definedName name="цена___1___0">#REF!</definedName>
    <definedName name="цена___10" localSheetId="3">#REF!</definedName>
    <definedName name="цена___10">#REF!</definedName>
    <definedName name="цена___10___0">NA()</definedName>
    <definedName name="цена___10___0___0" localSheetId="3">#REF!</definedName>
    <definedName name="цена___10___0___0">#REF!</definedName>
    <definedName name="цена___10___1" localSheetId="3">#REF!</definedName>
    <definedName name="цена___10___1">#REF!</definedName>
    <definedName name="цена___10___10" localSheetId="3">#REF!</definedName>
    <definedName name="цена___10___10">#REF!</definedName>
    <definedName name="цена___10___12" localSheetId="3">#REF!</definedName>
    <definedName name="цена___10___12">#REF!</definedName>
    <definedName name="цена___10___2">NA()</definedName>
    <definedName name="цена___10___4">NA()</definedName>
    <definedName name="цена___10___6">NA()</definedName>
    <definedName name="цена___10___8">NA()</definedName>
    <definedName name="цена___11" localSheetId="3">#REF!</definedName>
    <definedName name="цена___11">#REF!</definedName>
    <definedName name="цена___11___0">NA()</definedName>
    <definedName name="цена___11___10" localSheetId="3">#REF!</definedName>
    <definedName name="цена___11___10">#REF!</definedName>
    <definedName name="цена___11___2" localSheetId="3">#REF!</definedName>
    <definedName name="цена___11___2">#REF!</definedName>
    <definedName name="цена___11___4" localSheetId="3">#REF!</definedName>
    <definedName name="цена___11___4">#REF!</definedName>
    <definedName name="цена___11___6" localSheetId="3">#REF!</definedName>
    <definedName name="цена___11___6">#REF!</definedName>
    <definedName name="цена___11___8" localSheetId="3">#REF!</definedName>
    <definedName name="цена___11___8">#REF!</definedName>
    <definedName name="цена___12">NA()</definedName>
    <definedName name="цена___2" localSheetId="3">#REF!</definedName>
    <definedName name="цена___2">#REF!</definedName>
    <definedName name="цена___2___0" localSheetId="3">#REF!</definedName>
    <definedName name="цена___2___0">#REF!</definedName>
    <definedName name="цена___2___0___0" localSheetId="3">#REF!</definedName>
    <definedName name="цена___2___0___0">#REF!</definedName>
    <definedName name="цена___2___0___0___0" localSheetId="3">#REF!</definedName>
    <definedName name="цена___2___0___0___0">#REF!</definedName>
    <definedName name="цена___2___1" localSheetId="3">#REF!</definedName>
    <definedName name="цена___2___1">#REF!</definedName>
    <definedName name="цена___2___10" localSheetId="3">#REF!</definedName>
    <definedName name="цена___2___10">#REF!</definedName>
    <definedName name="цена___2___12" localSheetId="3">#REF!</definedName>
    <definedName name="цена___2___12">#REF!</definedName>
    <definedName name="цена___2___2" localSheetId="3">#REF!</definedName>
    <definedName name="цена___2___2">#REF!</definedName>
    <definedName name="цена___2___3" localSheetId="3">#REF!</definedName>
    <definedName name="цена___2___3">#REF!</definedName>
    <definedName name="цена___2___4" localSheetId="3">#REF!</definedName>
    <definedName name="цена___2___4">#REF!</definedName>
    <definedName name="цена___2___6" localSheetId="3">#REF!</definedName>
    <definedName name="цена___2___6">#REF!</definedName>
    <definedName name="цена___2___8" localSheetId="3">#REF!</definedName>
    <definedName name="цена___2___8">#REF!</definedName>
    <definedName name="цена___3" localSheetId="3">#REF!</definedName>
    <definedName name="цена___3">#REF!</definedName>
    <definedName name="цена___3___0" localSheetId="3">#REF!</definedName>
    <definedName name="цена___3___0">#REF!</definedName>
    <definedName name="цена___3___0___0">NA()</definedName>
    <definedName name="цена___3___10" localSheetId="3">#REF!</definedName>
    <definedName name="цена___3___10">#REF!</definedName>
    <definedName name="цена___3___2" localSheetId="3">#REF!</definedName>
    <definedName name="цена___3___2">#REF!</definedName>
    <definedName name="цена___3___3" localSheetId="3">#REF!</definedName>
    <definedName name="цена___3___3">#REF!</definedName>
    <definedName name="цена___3___4" localSheetId="3">#REF!</definedName>
    <definedName name="цена___3___4">#REF!</definedName>
    <definedName name="цена___3___6" localSheetId="3">#REF!</definedName>
    <definedName name="цена___3___6">#REF!</definedName>
    <definedName name="цена___3___8" localSheetId="3">#REF!</definedName>
    <definedName name="цена___3___8">#REF!</definedName>
    <definedName name="цена___4" localSheetId="3">#REF!</definedName>
    <definedName name="цена___4">#REF!</definedName>
    <definedName name="цена___4___0">NA()</definedName>
    <definedName name="цена___4___0___0" localSheetId="3">#REF!</definedName>
    <definedName name="цена___4___0___0">#REF!</definedName>
    <definedName name="цена___4___0___0___0" localSheetId="3">#REF!</definedName>
    <definedName name="цена___4___0___0___0">#REF!</definedName>
    <definedName name="цена___4___10" localSheetId="3">#REF!</definedName>
    <definedName name="цена___4___10">#REF!</definedName>
    <definedName name="цена___4___12" localSheetId="3">#REF!</definedName>
    <definedName name="цена___4___12">#REF!</definedName>
    <definedName name="цена___4___2" localSheetId="3">#REF!</definedName>
    <definedName name="цена___4___2">#REF!</definedName>
    <definedName name="цена___4___3" localSheetId="3">#REF!</definedName>
    <definedName name="цена___4___3">#REF!</definedName>
    <definedName name="цена___4___4" localSheetId="3">#REF!</definedName>
    <definedName name="цена___4___4">#REF!</definedName>
    <definedName name="цена___4___6" localSheetId="3">#REF!</definedName>
    <definedName name="цена___4___6">#REF!</definedName>
    <definedName name="цена___4___8" localSheetId="3">#REF!</definedName>
    <definedName name="цена___4___8">#REF!</definedName>
    <definedName name="цена___5">NA()</definedName>
    <definedName name="цена___5___0" localSheetId="3">#REF!</definedName>
    <definedName name="цена___5___0">#REF!</definedName>
    <definedName name="цена___5___0___0" localSheetId="3">#REF!</definedName>
    <definedName name="цена___5___0___0">#REF!</definedName>
    <definedName name="цена___5___0___0___0" localSheetId="3">#REF!</definedName>
    <definedName name="цена___5___0___0___0">#REF!</definedName>
    <definedName name="цена___5___3">NA()</definedName>
    <definedName name="цена___6">NA()</definedName>
    <definedName name="цена___6___0" localSheetId="3">#REF!</definedName>
    <definedName name="цена___6___0">#REF!</definedName>
    <definedName name="цена___6___0___0" localSheetId="3">#REF!</definedName>
    <definedName name="цена___6___0___0">#REF!</definedName>
    <definedName name="цена___6___0___0___0" localSheetId="3">#REF!</definedName>
    <definedName name="цена___6___0___0___0">#REF!</definedName>
    <definedName name="цена___6___1" localSheetId="3">#REF!</definedName>
    <definedName name="цена___6___1">#REF!</definedName>
    <definedName name="цена___6___10" localSheetId="3">#REF!</definedName>
    <definedName name="цена___6___10">#REF!</definedName>
    <definedName name="цена___6___12" localSheetId="3">#REF!</definedName>
    <definedName name="цена___6___12">#REF!</definedName>
    <definedName name="цена___6___2" localSheetId="3">#REF!</definedName>
    <definedName name="цена___6___2">#REF!</definedName>
    <definedName name="цена___6___4" localSheetId="3">#REF!</definedName>
    <definedName name="цена___6___4">#REF!</definedName>
    <definedName name="цена___6___6" localSheetId="3">#REF!</definedName>
    <definedName name="цена___6___6">#REF!</definedName>
    <definedName name="цена___6___8" localSheetId="3">#REF!</definedName>
    <definedName name="цена___6___8">#REF!</definedName>
    <definedName name="цена___7" localSheetId="3">#REF!</definedName>
    <definedName name="цена___7">#REF!</definedName>
    <definedName name="цена___7___0" localSheetId="3">#REF!</definedName>
    <definedName name="цена___7___0">#REF!</definedName>
    <definedName name="цена___7___10" localSheetId="3">#REF!</definedName>
    <definedName name="цена___7___10">#REF!</definedName>
    <definedName name="цена___7___2" localSheetId="3">#REF!</definedName>
    <definedName name="цена___7___2">#REF!</definedName>
    <definedName name="цена___7___4" localSheetId="3">#REF!</definedName>
    <definedName name="цена___7___4">#REF!</definedName>
    <definedName name="цена___7___6" localSheetId="3">#REF!</definedName>
    <definedName name="цена___7___6">#REF!</definedName>
    <definedName name="цена___7___8" localSheetId="3">#REF!</definedName>
    <definedName name="цена___7___8">#REF!</definedName>
    <definedName name="цена___8" localSheetId="3">#REF!</definedName>
    <definedName name="цена___8">#REF!</definedName>
    <definedName name="цена___8___0" localSheetId="3">#REF!</definedName>
    <definedName name="цена___8___0">#REF!</definedName>
    <definedName name="цена___8___0___0" localSheetId="3">#REF!</definedName>
    <definedName name="цена___8___0___0">#REF!</definedName>
    <definedName name="цена___8___0___0___0" localSheetId="3">#REF!</definedName>
    <definedName name="цена___8___0___0___0">#REF!</definedName>
    <definedName name="цена___8___1" localSheetId="3">#REF!</definedName>
    <definedName name="цена___8___1">#REF!</definedName>
    <definedName name="цена___8___10" localSheetId="3">#REF!</definedName>
    <definedName name="цена___8___10">#REF!</definedName>
    <definedName name="цена___8___12" localSheetId="3">#REF!</definedName>
    <definedName name="цена___8___12">#REF!</definedName>
    <definedName name="цена___8___2" localSheetId="3">#REF!</definedName>
    <definedName name="цена___8___2">#REF!</definedName>
    <definedName name="цена___8___4" localSheetId="3">#REF!</definedName>
    <definedName name="цена___8___4">#REF!</definedName>
    <definedName name="цена___8___6" localSheetId="3">#REF!</definedName>
    <definedName name="цена___8___6">#REF!</definedName>
    <definedName name="цена___8___8" localSheetId="3">#REF!</definedName>
    <definedName name="цена___8___8">#REF!</definedName>
    <definedName name="цена___9" localSheetId="3">#REF!</definedName>
    <definedName name="цена___9">#REF!</definedName>
    <definedName name="цена___9___0" localSheetId="3">#REF!</definedName>
    <definedName name="цена___9___0">#REF!</definedName>
    <definedName name="цена___9___0___0" localSheetId="3">#REF!</definedName>
    <definedName name="цена___9___0___0">#REF!</definedName>
    <definedName name="цена___9___0___0___0" localSheetId="3">#REF!</definedName>
    <definedName name="цена___9___0___0___0">#REF!</definedName>
    <definedName name="цена___9___10" localSheetId="3">#REF!</definedName>
    <definedName name="цена___9___10">#REF!</definedName>
    <definedName name="цена___9___2" localSheetId="3">#REF!</definedName>
    <definedName name="цена___9___2">#REF!</definedName>
    <definedName name="цена___9___4" localSheetId="3">#REF!</definedName>
    <definedName name="цена___9___4">#REF!</definedName>
    <definedName name="цена___9___6" localSheetId="3">#REF!</definedName>
    <definedName name="цена___9___6">#REF!</definedName>
    <definedName name="цена___9___8" localSheetId="3">#REF!</definedName>
    <definedName name="цена___9___8">#REF!</definedName>
    <definedName name="цуе" hidden="1">{#N/A,#N/A,TRUE,"Смета на пасс. обор. №1"}</definedName>
    <definedName name="цук" localSheetId="3">#REF!</definedName>
    <definedName name="цук">#REF!</definedName>
    <definedName name="ч" hidden="1">{#N/A,#N/A,TRUE,"Смета на пасс. обор. №1"}</definedName>
    <definedName name="ч_1" hidden="1">{#N/A,#N/A,TRUE,"Смета на пасс. обор. №1"}</definedName>
    <definedName name="чс" localSheetId="3">#REF!</definedName>
    <definedName name="чс">#REF!</definedName>
    <definedName name="чсипа" localSheetId="3">[1]топография!#REF!</definedName>
    <definedName name="чсипа">[1]топография!#REF!</definedName>
    <definedName name="чть" localSheetId="3">#REF!</definedName>
    <definedName name="чть">#REF!</definedName>
    <definedName name="ш" hidden="1">{#N/A,#N/A,TRUE,"Смета на пасс. обор. №1"}</definedName>
    <definedName name="ш_1" hidden="1">{#N/A,#N/A,TRUE,"Смета на пасс. обор. №1"}</definedName>
    <definedName name="шгнкушгрдаы" localSheetId="3">#REF!</definedName>
    <definedName name="шгнкушгрдаы">#REF!</definedName>
    <definedName name="шгфуждлоэзшщ\ыфтм" localSheetId="3">#REF!</definedName>
    <definedName name="шгфуждлоэзшщ\ыфтм">#REF!</definedName>
    <definedName name="щщ" localSheetId="3">#REF!</definedName>
    <definedName name="щщ">#REF!</definedName>
    <definedName name="ъхз" localSheetId="3">#REF!</definedName>
    <definedName name="ъхз">#REF!</definedName>
    <definedName name="ы" hidden="1">{#N/A,#N/A,TRUE,"Смета на пасс. обор. №1"}</definedName>
    <definedName name="ы_1" hidden="1">{#N/A,#N/A,TRUE,"Смета на пасс. обор. №1"}</definedName>
    <definedName name="ЫВGGGGGGGGGGGGGGG" localSheetId="3">#REF!</definedName>
    <definedName name="ЫВGGGGGGGGGGGGGGG">#REF!</definedName>
    <definedName name="ыва" hidden="1">{#N/A,#N/A,TRUE,"Смета на пасс. обор. №1"}</definedName>
    <definedName name="ыва_1" hidden="1">{#N/A,#N/A,TRUE,"Смета на пасс. обор. №1"}</definedName>
    <definedName name="ыы" localSheetId="3">#REF!</definedName>
    <definedName name="ыы">#REF!</definedName>
    <definedName name="ыы_1" localSheetId="3">#REF!</definedName>
    <definedName name="ыы_1">#REF!</definedName>
    <definedName name="ыы_10" localSheetId="3">#REF!</definedName>
    <definedName name="ыы_10">#REF!</definedName>
    <definedName name="ыы_11" localSheetId="3">#REF!</definedName>
    <definedName name="ыы_11">#REF!</definedName>
    <definedName name="ыы_12" localSheetId="3">#REF!</definedName>
    <definedName name="ыы_12">#REF!</definedName>
    <definedName name="ыы_13" localSheetId="3">#REF!</definedName>
    <definedName name="ыы_13">#REF!</definedName>
    <definedName name="ыы_14" localSheetId="3">#REF!</definedName>
    <definedName name="ыы_14">#REF!</definedName>
    <definedName name="ыы_15" localSheetId="3">#REF!</definedName>
    <definedName name="ыы_15">#REF!</definedName>
    <definedName name="ыы_16" localSheetId="3">#REF!</definedName>
    <definedName name="ыы_16">#REF!</definedName>
    <definedName name="ыы_17" localSheetId="3">#REF!</definedName>
    <definedName name="ыы_17">#REF!</definedName>
    <definedName name="ыы_18" localSheetId="3">#REF!</definedName>
    <definedName name="ыы_18">#REF!</definedName>
    <definedName name="ыы_19" localSheetId="3">#REF!</definedName>
    <definedName name="ыы_19">#REF!</definedName>
    <definedName name="ыы_2" localSheetId="3">#REF!</definedName>
    <definedName name="ыы_2">#REF!</definedName>
    <definedName name="ыы_20" localSheetId="3">#REF!</definedName>
    <definedName name="ыы_20">#REF!</definedName>
    <definedName name="ыы_21" localSheetId="3">#REF!</definedName>
    <definedName name="ыы_21">#REF!</definedName>
    <definedName name="ыы_49" localSheetId="3">#REF!</definedName>
    <definedName name="ыы_49">#REF!</definedName>
    <definedName name="ыы_50" localSheetId="3">#REF!</definedName>
    <definedName name="ыы_50">#REF!</definedName>
    <definedName name="ыы_51" localSheetId="3">#REF!</definedName>
    <definedName name="ыы_51">#REF!</definedName>
    <definedName name="ыы_52" localSheetId="3">#REF!</definedName>
    <definedName name="ыы_52">#REF!</definedName>
    <definedName name="ыы_53" localSheetId="3">#REF!</definedName>
    <definedName name="ыы_53">#REF!</definedName>
    <definedName name="ыы_54" localSheetId="3">#REF!</definedName>
    <definedName name="ыы_54">#REF!</definedName>
    <definedName name="ыы_6" localSheetId="3">#REF!</definedName>
    <definedName name="ыы_6">#REF!</definedName>
    <definedName name="ыы_7" localSheetId="3">#REF!</definedName>
    <definedName name="ыы_7">#REF!</definedName>
    <definedName name="ыы_8" localSheetId="3">#REF!</definedName>
    <definedName name="ыы_8">#REF!</definedName>
    <definedName name="ыы_9" localSheetId="3">#REF!</definedName>
    <definedName name="ыы_9">#REF!</definedName>
    <definedName name="ыыы" localSheetId="3">#REF!</definedName>
    <definedName name="ыыы">#REF!</definedName>
    <definedName name="э1" localSheetId="3">#REF!</definedName>
    <definedName name="э1">#REF!</definedName>
    <definedName name="эж" localSheetId="3">#REF!</definedName>
    <definedName name="эж">#REF!</definedName>
    <definedName name="эж_1" localSheetId="3">#REF!</definedName>
    <definedName name="эж_1">#REF!</definedName>
    <definedName name="эж_10" localSheetId="3">#REF!</definedName>
    <definedName name="эж_10">#REF!</definedName>
    <definedName name="эж_11" localSheetId="3">#REF!</definedName>
    <definedName name="эж_11">#REF!</definedName>
    <definedName name="эж_12" localSheetId="3">#REF!</definedName>
    <definedName name="эж_12">#REF!</definedName>
    <definedName name="эж_13" localSheetId="3">#REF!</definedName>
    <definedName name="эж_13">#REF!</definedName>
    <definedName name="эж_14" localSheetId="3">#REF!</definedName>
    <definedName name="эж_14">#REF!</definedName>
    <definedName name="эж_15" localSheetId="3">#REF!</definedName>
    <definedName name="эж_15">#REF!</definedName>
    <definedName name="эж_16" localSheetId="3">#REF!</definedName>
    <definedName name="эж_16">#REF!</definedName>
    <definedName name="эж_17" localSheetId="3">#REF!</definedName>
    <definedName name="эж_17">#REF!</definedName>
    <definedName name="эж_18" localSheetId="3">#REF!</definedName>
    <definedName name="эж_18">#REF!</definedName>
    <definedName name="эж_19" localSheetId="3">#REF!</definedName>
    <definedName name="эж_19">#REF!</definedName>
    <definedName name="эж_2" localSheetId="3">#REF!</definedName>
    <definedName name="эж_2">#REF!</definedName>
    <definedName name="эж_20" localSheetId="3">#REF!</definedName>
    <definedName name="эж_20">#REF!</definedName>
    <definedName name="эж_21" localSheetId="3">#REF!</definedName>
    <definedName name="эж_21">#REF!</definedName>
    <definedName name="эж_49" localSheetId="3">#REF!</definedName>
    <definedName name="эж_49">#REF!</definedName>
    <definedName name="эж_50" localSheetId="3">#REF!</definedName>
    <definedName name="эж_50">#REF!</definedName>
    <definedName name="эж_51" localSheetId="3">#REF!</definedName>
    <definedName name="эж_51">#REF!</definedName>
    <definedName name="эж_52" localSheetId="3">#REF!</definedName>
    <definedName name="эж_52">#REF!</definedName>
    <definedName name="эж_53" localSheetId="3">#REF!</definedName>
    <definedName name="эж_53">#REF!</definedName>
    <definedName name="эж_54" localSheetId="3">#REF!</definedName>
    <definedName name="эж_54">#REF!</definedName>
    <definedName name="эж_6" localSheetId="3">#REF!</definedName>
    <definedName name="эж_6">#REF!</definedName>
    <definedName name="эж_7" localSheetId="3">#REF!</definedName>
    <definedName name="эж_7">#REF!</definedName>
    <definedName name="эж_8" localSheetId="3">#REF!</definedName>
    <definedName name="эж_8">#REF!</definedName>
    <definedName name="эж_9" localSheetId="3">#REF!</definedName>
    <definedName name="эж_9">#REF!</definedName>
    <definedName name="эк" localSheetId="3">#REF!</definedName>
    <definedName name="эк">#REF!</definedName>
    <definedName name="эк1" localSheetId="3">#REF!</definedName>
    <definedName name="эк1">#REF!</definedName>
    <definedName name="эко" localSheetId="3">#REF!</definedName>
    <definedName name="эко">#REF!</definedName>
    <definedName name="эко1" localSheetId="3">#REF!</definedName>
    <definedName name="эко1">#REF!</definedName>
    <definedName name="экол.1" localSheetId="3">[1]топография!#REF!</definedName>
    <definedName name="экол.1">[1]топография!#REF!</definedName>
    <definedName name="экол1" localSheetId="3">#REF!</definedName>
    <definedName name="экол1">#REF!</definedName>
    <definedName name="экол2" localSheetId="3">#REF!</definedName>
    <definedName name="экол2">#REF!</definedName>
    <definedName name="Экол3" localSheetId="3">#REF!</definedName>
    <definedName name="Экол3">#REF!</definedName>
    <definedName name="эколог" localSheetId="3">#REF!</definedName>
    <definedName name="эколог">#REF!</definedName>
    <definedName name="экология">NA()</definedName>
    <definedName name="эл" hidden="1">{#N/A,#N/A,TRUE,"Смета на пасс. обор. №1"}</definedName>
    <definedName name="эл_1" hidden="1">{#N/A,#N/A,TRUE,"Смета на пасс. обор. №1"}</definedName>
    <definedName name="эмс" localSheetId="3">[1]топография!#REF!</definedName>
    <definedName name="эмс">[1]топография!#REF!</definedName>
    <definedName name="ю" localSheetId="3">#REF!</definedName>
    <definedName name="ю">#REF!</definedName>
    <definedName name="юб" localSheetId="3">#REF!</definedName>
    <definedName name="юб">#REF!</definedName>
    <definedName name="ЮФУ" localSheetId="3">#REF!</definedName>
    <definedName name="ЮФУ">#REF!</definedName>
    <definedName name="ЮФУ2" localSheetId="3">#REF!</definedName>
    <definedName name="ЮФУ2">#REF!</definedName>
    <definedName name="ююю" hidden="1">{#N/A,#N/A,TRUE,"Смета на пасс. обор. №1"}</definedName>
    <definedName name="ююю_1" hidden="1">{#N/A,#N/A,TRUE,"Смета на пасс. обор. №1"}</definedName>
    <definedName name="я" localSheetId="3">#REF!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H13" i="33" l="1"/>
  <c r="I13" i="33"/>
  <c r="J13" i="33"/>
  <c r="K13" i="33"/>
  <c r="L13" i="33"/>
  <c r="M13" i="33"/>
  <c r="N13" i="33"/>
  <c r="P13" i="33"/>
  <c r="G13" i="33"/>
  <c r="G22" i="33" s="1"/>
  <c r="E7" i="37" l="1"/>
  <c r="E10" i="37" s="1"/>
  <c r="D9" i="37"/>
  <c r="C9" i="37"/>
  <c r="D8" i="37"/>
  <c r="C8" i="37"/>
  <c r="E8" i="37" l="1"/>
  <c r="E9" i="37"/>
  <c r="I45" i="33"/>
  <c r="I44" i="33"/>
  <c r="I21" i="33" l="1"/>
  <c r="D7" i="34" l="1"/>
  <c r="I43" i="33"/>
  <c r="I47" i="33"/>
  <c r="E48" i="33" l="1"/>
  <c r="I48" i="33"/>
  <c r="L35" i="33"/>
  <c r="L34" i="33"/>
  <c r="L33" i="33"/>
  <c r="D31" i="33" l="1"/>
  <c r="G31" i="33"/>
  <c r="H31" i="33"/>
  <c r="I31" i="33"/>
  <c r="J31" i="33"/>
  <c r="K31" i="33"/>
  <c r="L31" i="33"/>
  <c r="M31" i="33"/>
  <c r="C31" i="33"/>
  <c r="N31" i="33" l="1"/>
  <c r="O27" i="33" s="1"/>
  <c r="G18" i="33"/>
  <c r="K15" i="33"/>
  <c r="L15" i="33" s="1"/>
  <c r="J15" i="33"/>
  <c r="O15" i="33" l="1"/>
  <c r="M15" i="33"/>
  <c r="N15" i="33" l="1"/>
  <c r="J14" i="33"/>
  <c r="P15" i="33" l="1"/>
  <c r="K14" i="33"/>
  <c r="I19" i="33"/>
  <c r="M14" i="33" l="1"/>
  <c r="L14" i="33"/>
  <c r="D8" i="34"/>
  <c r="D6" i="34" s="1"/>
  <c r="N14" i="33" l="1"/>
  <c r="Q14" i="33"/>
  <c r="Q15" i="33"/>
  <c r="Q17" i="33"/>
  <c r="Q20" i="33"/>
  <c r="Q18" i="33"/>
  <c r="Q16" i="33"/>
  <c r="R15" i="33" l="1"/>
  <c r="S15" i="33" s="1"/>
  <c r="U15" i="33" s="1"/>
  <c r="T15" i="33" s="1"/>
  <c r="K21" i="33"/>
  <c r="K20" i="33"/>
  <c r="J21" i="33"/>
  <c r="J20" i="33"/>
  <c r="J19" i="33" l="1"/>
  <c r="L20" i="33"/>
  <c r="L21" i="33"/>
  <c r="M20" i="33"/>
  <c r="M21" i="33"/>
  <c r="K19" i="33"/>
  <c r="N21" i="33" l="1"/>
  <c r="M19" i="33"/>
  <c r="L19" i="33"/>
  <c r="N20" i="33"/>
  <c r="P21" i="33" l="1"/>
  <c r="N19" i="33"/>
  <c r="R21" i="33" l="1"/>
  <c r="O20" i="33"/>
  <c r="P20" i="33" s="1"/>
  <c r="S21" i="33" l="1"/>
  <c r="U21" i="33" s="1"/>
  <c r="P19" i="33"/>
  <c r="R20" i="33"/>
  <c r="S20" i="33" s="1"/>
  <c r="E12" i="39" s="1"/>
  <c r="F12" i="39" s="1"/>
  <c r="O14" i="33"/>
  <c r="O16" i="33"/>
  <c r="O17" i="33"/>
  <c r="O18" i="33"/>
  <c r="E13" i="39" l="1"/>
  <c r="F13" i="39" s="1"/>
  <c r="J16" i="33"/>
  <c r="K16" i="33"/>
  <c r="K18" i="33"/>
  <c r="J18" i="33"/>
  <c r="P14" i="33"/>
  <c r="K17" i="33"/>
  <c r="M17" i="33" s="1"/>
  <c r="J17" i="33"/>
  <c r="M18" i="33" l="1"/>
  <c r="H22" i="33"/>
  <c r="H23" i="33" s="1"/>
  <c r="H24" i="33" s="1"/>
  <c r="L16" i="33"/>
  <c r="M16" i="33"/>
  <c r="R14" i="33"/>
  <c r="L17" i="33"/>
  <c r="N17" i="33" s="1"/>
  <c r="L18" i="33"/>
  <c r="N18" i="33" l="1"/>
  <c r="P18" i="33" s="1"/>
  <c r="R18" i="33" s="1"/>
  <c r="S18" i="33" s="1"/>
  <c r="N16" i="33"/>
  <c r="G23" i="33"/>
  <c r="G24" i="33" s="1"/>
  <c r="S14" i="33"/>
  <c r="P17" i="33"/>
  <c r="R17" i="33" s="1"/>
  <c r="S17" i="33" s="1"/>
  <c r="I22" i="33"/>
  <c r="P16" i="33" l="1"/>
  <c r="T18" i="33"/>
  <c r="E11" i="39"/>
  <c r="F11" i="39" s="1"/>
  <c r="T17" i="33"/>
  <c r="E10" i="39"/>
  <c r="F10" i="39" s="1"/>
  <c r="E8" i="39"/>
  <c r="F8" i="39" s="1"/>
  <c r="L22" i="33"/>
  <c r="L23" i="33" s="1"/>
  <c r="L24" i="33" s="1"/>
  <c r="K22" i="33"/>
  <c r="K23" i="33" s="1"/>
  <c r="K24" i="33" s="1"/>
  <c r="T14" i="33"/>
  <c r="I23" i="33"/>
  <c r="I24" i="33" s="1"/>
  <c r="R16" i="33" l="1"/>
  <c r="R13" i="33" s="1"/>
  <c r="M22" i="33"/>
  <c r="M23" i="33" s="1"/>
  <c r="M24" i="33" s="1"/>
  <c r="S16" i="33" l="1"/>
  <c r="T16" i="33"/>
  <c r="T13" i="33" s="1"/>
  <c r="J22" i="33"/>
  <c r="J23" i="33" s="1"/>
  <c r="J24" i="33" s="1"/>
  <c r="E9" i="39" l="1"/>
  <c r="F9" i="39" s="1"/>
  <c r="S13" i="33"/>
  <c r="F14" i="39"/>
  <c r="F15" i="39" s="1"/>
  <c r="F16" i="39" s="1"/>
  <c r="N22" i="33"/>
  <c r="N23" i="33" s="1"/>
  <c r="N24" i="33" s="1"/>
  <c r="P22" i="33" l="1"/>
  <c r="P23" i="33" s="1"/>
  <c r="P24" i="33" s="1"/>
  <c r="R22" i="33"/>
  <c r="R23" i="33" l="1"/>
  <c r="R24" i="33" s="1"/>
  <c r="D12" i="34" l="1"/>
  <c r="D11" i="34" s="1"/>
  <c r="E11" i="34" s="1"/>
  <c r="D14" i="34"/>
  <c r="D17" i="34" s="1"/>
  <c r="S22" i="33"/>
  <c r="U22" i="33" s="1"/>
  <c r="T22" i="33"/>
  <c r="T23" i="33" s="1"/>
  <c r="T24" i="33" s="1"/>
  <c r="S23" i="33" l="1"/>
  <c r="F11" i="34"/>
  <c r="D15" i="34"/>
  <c r="E14" i="34"/>
  <c r="F14" i="34" s="1"/>
  <c r="E17" i="34"/>
  <c r="F17" i="34" s="1"/>
  <c r="S24" i="33" l="1"/>
  <c r="B32" i="38" s="1"/>
  <c r="E12" i="34"/>
  <c r="F12" i="34" s="1"/>
  <c r="E15" i="34"/>
  <c r="F15" i="34" l="1"/>
  <c r="G6" i="36" s="1"/>
</calcChain>
</file>

<file path=xl/comments1.xml><?xml version="1.0" encoding="utf-8"?>
<comments xmlns="http://schemas.openxmlformats.org/spreadsheetml/2006/main">
  <authors>
    <author>Alex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</commentList>
</comments>
</file>

<file path=xl/comments2.xml><?xml version="1.0" encoding="utf-8"?>
<comments xmlns="http://schemas.openxmlformats.org/spreadsheetml/2006/main">
  <authors>
    <author>TPokrovskaya</author>
    <author>Alex</author>
  </authors>
  <commentLis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1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сметного расчета&gt;</t>
        </r>
      </text>
    </comment>
    <comment ref="C1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</commentList>
</comments>
</file>

<file path=xl/sharedStrings.xml><?xml version="1.0" encoding="utf-8"?>
<sst xmlns="http://schemas.openxmlformats.org/spreadsheetml/2006/main" count="244" uniqueCount="169">
  <si>
    <t>№ пп</t>
  </si>
  <si>
    <t>Обоснование</t>
  </si>
  <si>
    <t>Наименование глав, объектов капитального строительства, работ и затрат</t>
  </si>
  <si>
    <t>оборудования</t>
  </si>
  <si>
    <t>прочих затрат</t>
  </si>
  <si>
    <t>всего</t>
  </si>
  <si>
    <t/>
  </si>
  <si>
    <t>СР-1</t>
  </si>
  <si>
    <t xml:space="preserve">Расходы на командировки рабочих, привлекаемых для строительства  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</si>
  <si>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</si>
  <si>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</si>
  <si>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по адресу:</t>
  </si>
  <si>
    <t>Основания для расчета:</t>
  </si>
  <si>
    <t>Возврат от разборки ВЗИС-15%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</si>
  <si>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</si>
  <si>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</si>
  <si>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</si>
  <si>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 том числе Оборудование</t>
  </si>
  <si>
    <t>ВЗИС - 2,3%</t>
  </si>
  <si>
    <r>
      <t xml:space="preserve">Стоимость работ в ценах на дату формирования начальной (максимальной) цены контракта - </t>
    </r>
    <r>
      <rPr>
        <b/>
        <sz val="12"/>
        <color rgb="FFFF0000"/>
        <rFont val="Times New Roman"/>
        <family val="1"/>
        <charset val="204"/>
      </rPr>
      <t>апрель 2022 г.</t>
    </r>
  </si>
  <si>
    <t>СМР</t>
  </si>
  <si>
    <t>1.1</t>
  </si>
  <si>
    <t>1.2</t>
  </si>
  <si>
    <t>Стоимость без учета НДС</t>
  </si>
  <si>
    <t>НДС-20%</t>
  </si>
  <si>
    <t>Стоимость с учетом НДС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</si>
  <si>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</si>
  <si>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Затраты на перевозку работников к месту командирования и обратно</t>
  </si>
  <si>
    <t>Затраты на оплату проживания и суточные работников</t>
  </si>
  <si>
    <t>РАСЧЕТ НАЧАЛЬНОЙ МАКСИМАЛЬНОЙ ЦЕНЫ ДОГОВОРА</t>
  </si>
  <si>
    <t>№ п.п.</t>
  </si>
  <si>
    <t>Перечень видов работ</t>
  </si>
  <si>
    <t>без учета НДС</t>
  </si>
  <si>
    <t>НДС-20 %</t>
  </si>
  <si>
    <t>с учетом НДС</t>
  </si>
  <si>
    <t xml:space="preserve">Продолжительность работ </t>
  </si>
  <si>
    <t>мес.</t>
  </si>
  <si>
    <t xml:space="preserve">Начало работ - </t>
  </si>
  <si>
    <t xml:space="preserve">Окончание работ - </t>
  </si>
  <si>
    <t>по объекту:</t>
  </si>
  <si>
    <t>В том числе:</t>
  </si>
  <si>
    <t>Инфляционная составляющая за период выполнения работ</t>
  </si>
  <si>
    <t>1</t>
  </si>
  <si>
    <t>Ведомость объемов конструктивных решений (элементов) и комплексов (видов) работ</t>
  </si>
  <si>
    <t>1.1.1</t>
  </si>
  <si>
    <t>1.1.2</t>
  </si>
  <si>
    <t>Единица измерения</t>
  </si>
  <si>
    <t>Количество (объем работ)</t>
  </si>
  <si>
    <t>комплекс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</si>
  <si>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</si>
  <si>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</si>
  <si>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</si>
  <si>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</si>
  <si>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</si>
  <si>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оплату труда рабочих-строителей;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</si>
  <si>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</si>
  <si>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</si>
  <si>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</si>
  <si>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</si>
  <si>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</si>
  <si>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</si>
  <si>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удорожание работ в зимнее время;</t>
  </si>
  <si>
    <t>- затраты, связанные с проживанием строительных рабочих и машинистов строительной техники для производства СМР;</t>
  </si>
  <si>
    <t>- затраты, связанные с суточными расходами строительных рабочих и машинистов строительной техники для производства СМР</t>
  </si>
  <si>
    <t>-индексы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</si>
  <si>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реализации проекта;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</si>
  <si>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</si>
  <si>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</si>
  <si>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</si>
  <si>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</si>
  <si>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</si>
  <si>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ВСЕГО:</t>
  </si>
  <si>
    <t xml:space="preserve">инфляционная составляющая за период выполнения работ </t>
  </si>
  <si>
    <t>Дата формирования НМЦК</t>
  </si>
  <si>
    <t>Продолжительность выполнения работ, мес.</t>
  </si>
  <si>
    <t>Начало работ</t>
  </si>
  <si>
    <t>Окончание работ</t>
  </si>
  <si>
    <t>^(1/12)</t>
  </si>
  <si>
    <t>Индекс прогнозной инфляции</t>
  </si>
  <si>
    <t>ЛС-02-09-01</t>
  </si>
  <si>
    <t>Искусственное русло. Лавинонаправляющая дамба.</t>
  </si>
  <si>
    <t>ЛС-02-09-02</t>
  </si>
  <si>
    <t>Регулирование ручья.</t>
  </si>
  <si>
    <t>ЛС-02-09-03</t>
  </si>
  <si>
    <t>Водоотводные лотки.</t>
  </si>
  <si>
    <t>ЛС-02-09-04</t>
  </si>
  <si>
    <t>Водопропускные трубы.</t>
  </si>
  <si>
    <t>ЗУ-0,55%</t>
  </si>
  <si>
    <t>«Объекты горнолыжной инфраструктуры SL10 в п. «Лунная поляна». ВТРК «Архыз». Этап 3 «Инженерная защита территории. Противолавинная дамба»</t>
  </si>
  <si>
    <t>Карачаево-Черкесская Республика, Российская Федерация</t>
  </si>
  <si>
    <t>1.1.3</t>
  </si>
  <si>
    <t>1.1.4</t>
  </si>
  <si>
    <t>1.1.5</t>
  </si>
  <si>
    <t>1.1.6</t>
  </si>
  <si>
    <t>Искусственное русло. Лавинонаправляющая дамба.(дополнительные объемы после корректировки проекта РД 565К-З-ИЗО02 от 22.03.2021)</t>
  </si>
  <si>
    <t>69679,88</t>
  </si>
  <si>
    <t>1451,51</t>
  </si>
  <si>
    <t>Стоимость работ в ценах на 1 квартала 2019 г.(Письмо Минстроя РФ  №1408-ЛС/09 от 22.01.2019г для респ. Карачаево-Черкесская)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</si>
  <si>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</si>
  <si>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</si>
  <si>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</si>
  <si>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</si>
  <si>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</si>
  <si>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</si>
  <si>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</si>
  <si>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</si>
  <si>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</si>
  <si>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 декабря 2019 к декабрю 2020</t>
  </si>
  <si>
    <t>от декабря 2020 к декабрю 2021</t>
  </si>
  <si>
    <t>от декабря 2021 к февралю 2022</t>
  </si>
  <si>
    <t>2019 (процент, К предыдущему месяцу)</t>
  </si>
  <si>
    <t>** поскольку индекс Росстата  март-апрель 2022 отсутствует, он принимается равным 1.</t>
  </si>
  <si>
    <t>за март-апрель 2022</t>
  </si>
  <si>
    <t>График производства работ</t>
  </si>
  <si>
    <t>№ п/п</t>
  </si>
  <si>
    <t>Наименование работ</t>
  </si>
  <si>
    <t>Период производства работ</t>
  </si>
  <si>
    <t>Продолжительность, дней</t>
  </si>
  <si>
    <t>Начало</t>
  </si>
  <si>
    <t>Окончание</t>
  </si>
  <si>
    <t>Ввод объекта в эксплуатацию</t>
  </si>
  <si>
    <t>Подписание акта приемки законченного строительством объекта примемочной комиссией</t>
  </si>
  <si>
    <t>ПОЯСНИТЕЛЬНАЯ ЗАПИСКА</t>
  </si>
  <si>
    <t>К РАСЧЕТУ НАЧАЛЬНОЙ МАКСИМАЛЬНОЙ ЦЕНЫ ДОГОВОРА</t>
  </si>
  <si>
    <t>Начальная максимальная цена договора ( далее - НМЦД) определена в соответствии с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</si>
  <si>
    <t>Расчет стоимости проектных работ и строительства выполнен проектно- сметным методом.</t>
  </si>
  <si>
    <t>Цена работ учитывает все затраты Подрядчика, включая стоимость приобретения материалов и оборудования, стоимость строительно-монтажных работ, накладных расходов, сметной прибыли, инфляционную составляющую, налог на добавленную стоимость в размере 20%.</t>
  </si>
  <si>
    <t>Описание метода расчета стоимости проектных работ</t>
  </si>
  <si>
    <t>Для расчета цены проектных работ стадии "Рабочая документация" использован сводный сметный расчет, получивший положительное заключение  федерального автономного учреждения «Главное управление государственной экспертизы» (ФАУ "ГЛАВГОСЭКСПЕРТИЗА РОССИИ") от 30.03.2020 № в ЕГРЗ 07-1-1-3-009540-2020.</t>
  </si>
  <si>
    <t>Индекс пересчета в текущие цены  на  4 квартал 2019 г. принят согласно Письму Минстроя РФ от 09.12.19 N 46999-ДВ/09</t>
  </si>
  <si>
    <t>Индекс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</si>
  <si>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РФ.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</si>
  <si>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</si>
  <si>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Описание метода расчета стоимости изыскательских работ</t>
  </si>
  <si>
    <t>Для расчета цены изыскательских работ (Затраты на проведение производственного экологического мониторинга и геотехнического мониторинга ) использован сводный сметный расчет, получивший положительное заключение  федерального автономного учреждения «Главное управление государственной экспертизы» (ФАУ "ГЛАВГОСЭКСПЕРТИЗА РОССИИ") от 30.03.2020 № в ЕГРЗ 07-1-1-3-009540-2020.</t>
  </si>
  <si>
    <t>Индекс пересчета в текущие цены  на  4 квартал 2019 г. принят согласно Письму Минстроя РФ от 09.12.19 N 46999-ДВ/09.</t>
  </si>
  <si>
    <t>Расчет начальной максимальной цены выполнен проектно-сметным методом</t>
  </si>
  <si>
    <t>Описание метода расчета стоимости строительства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</si>
  <si>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</si>
  <si>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</si>
  <si>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</si>
  <si>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</si>
  <si>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Объекты горнолыжной инфраструктуры SL10 в п. «Лунная поляна». ВТРК «Архыз». Этап 3 «Инженерная защита территории. Противолавинная дамба»</t>
  </si>
  <si>
    <t>Строительство (строительно-монтажные работы)</t>
  </si>
  <si>
    <t>ПРОЕКТ СМЕТЫ КОНТРАКТА</t>
  </si>
  <si>
    <t>Наименование конструктивных решений (элементов), комплексов (видов) работ</t>
  </si>
  <si>
    <t>Цена, руб.</t>
  </si>
  <si>
    <t>На единицу измерения</t>
  </si>
  <si>
    <t>Всего</t>
  </si>
  <si>
    <t>Индексы пересчета в текущие цены  на  1 квартал 2019 г. приняты согласно Письмам Минстроя РФ от 22.01.2019г №1408-ЛС/09</t>
  </si>
  <si>
    <t>Стоимость проживания рабочих на объекте строительства принята в размере 550 руб. в сутки на человека, размер суточных- 100 руб. в сутки на человека  согласно Постановлению Правительства РФ от 02.10.2002 г. № 729.</t>
  </si>
  <si>
    <t>ЛС-02-09-01 доп.1</t>
  </si>
  <si>
    <t xml:space="preserve">Строительство (строительные работы, прочие затраты). </t>
  </si>
  <si>
    <t>Строительство (строительные работы, прочие затраты)</t>
  </si>
  <si>
    <t xml:space="preserve">1. Сопоставительная ведомость объемов работ  стоимости строительства «Объекты горнолыжной инфраструктуры SL10 в п. «Лунная поляна». ВТРК «Архыз». Этап 3 «Инженерная защита территории. Противолавинная дамба» </t>
  </si>
  <si>
    <t>1.3</t>
  </si>
  <si>
    <t>1.4</t>
  </si>
  <si>
    <t>1.5</t>
  </si>
  <si>
    <t>1.6</t>
  </si>
  <si>
    <t xml:space="preserve">Для расчета цены строительства  использованы остатки объемов работ в КС-6а к  локальным сметам №02-09-01, №02-09-02, №02-09-03, №02-09-04, Локальная смета №02-09-01 доп.1,сопоставительная ведомость объемов работ. </t>
  </si>
  <si>
    <t>ежемесячный прогнозный индекс на 2022 год</t>
  </si>
  <si>
    <t>- затраты, связанные с суточными расходами строительных рабочих и машинистов строительной техники;</t>
  </si>
  <si>
    <t>трудозатраты
Осн. Раб.</t>
  </si>
  <si>
    <t>трудозатраты
маш..</t>
  </si>
  <si>
    <t>*Индекс фактической инфляции по данным Росстата ("Строительство ", Карачаево-Черкесская Республика) от цен утверждения сметной документации до даты формирования НМЦК 
(март 2019 - апрель 2022)</t>
  </si>
  <si>
    <t>Индекс Минэкономразвития РФ на 2022 г. (Письмо Минэкономразвития России от 05.10.2021 № 33918-ПК/Д03и.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заказу”)</t>
  </si>
  <si>
    <t>(Сто один миллион пятьсот сорок пять тысяч двести тридцать шесть рублей, 04 копейки)</t>
  </si>
  <si>
    <t>Строительство (строительно-монтажные работы), включая: ввод объекта в эксплуатацию, подписание акта приемки законченного строительством объекта примемочной комиссией.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</si>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</sst>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\-??_р_._-;_-@_-"/>
    <numFmt numFmtId="166" formatCode="_-* #,##0\ _₽_-;\-* #,##0\ _₽_-;_-* &quot;-&quot;??\ _₽_-;_-@_-"/>
    <numFmt numFmtId="167" formatCode="#,##0.####"/>
    <numFmt numFmtId="168" formatCode="#,##0.######"/>
    <numFmt numFmtId="169" formatCode="0.0000000"/>
    <numFmt numFmtId="170" formatCode="0.0"/>
    <numFmt numFmtId="171" formatCode="0.0%"/>
    <numFmt numFmtId="172" formatCode="0.000000"/>
    <numFmt numFmtId="173" formatCode="_-* #,##0.0000\ _₽_-;\-* #,##0.0000\ _₽_-;_-* &quot;-&quot;??\ _₽_-;_-@_-"/>
    <numFmt numFmtId="174" formatCode="0.000"/>
    <numFmt numFmtId="175" formatCode="#,##0.00000000"/>
    <numFmt numFmtId="176" formatCode="0.00000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color rgb="FF0070C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8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6" fillId="0" borderId="1">
      <alignment horizontal="center"/>
    </xf>
    <xf numFmtId="0" fontId="5" fillId="0" borderId="0">
      <alignment vertical="top"/>
    </xf>
    <xf numFmtId="0" fontId="6" fillId="0" borderId="1">
      <alignment horizontal="center"/>
    </xf>
    <xf numFmtId="0" fontId="6" fillId="0" borderId="0">
      <alignment vertical="top"/>
    </xf>
    <xf numFmtId="0" fontId="5" fillId="0" borderId="0"/>
    <xf numFmtId="0" fontId="6" fillId="0" borderId="0">
      <alignment horizontal="right" vertical="top" wrapText="1"/>
    </xf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1">
      <alignment horizontal="center" wrapText="1"/>
    </xf>
    <xf numFmtId="0" fontId="5" fillId="0" borderId="0">
      <alignment vertical="top"/>
    </xf>
    <xf numFmtId="0" fontId="5" fillId="0" borderId="0"/>
    <xf numFmtId="0" fontId="5" fillId="0" borderId="0"/>
    <xf numFmtId="0" fontId="6" fillId="0" borderId="0"/>
    <xf numFmtId="0" fontId="6" fillId="0" borderId="1">
      <alignment horizontal="center" wrapText="1"/>
    </xf>
    <xf numFmtId="0" fontId="6" fillId="0" borderId="1">
      <alignment horizontal="center"/>
    </xf>
    <xf numFmtId="0" fontId="7" fillId="0" borderId="0"/>
    <xf numFmtId="0" fontId="6" fillId="0" borderId="1">
      <alignment horizontal="center" wrapText="1"/>
    </xf>
    <xf numFmtId="0" fontId="5" fillId="0" borderId="0"/>
    <xf numFmtId="0" fontId="6" fillId="0" borderId="0">
      <alignment horizontal="center"/>
    </xf>
    <xf numFmtId="0" fontId="6" fillId="0" borderId="0">
      <alignment horizontal="left" vertical="top"/>
    </xf>
    <xf numFmtId="0" fontId="7" fillId="0" borderId="0"/>
    <xf numFmtId="0" fontId="6" fillId="0" borderId="0"/>
    <xf numFmtId="0" fontId="9" fillId="0" borderId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12" fillId="0" borderId="0"/>
    <xf numFmtId="0" fontId="13" fillId="0" borderId="0"/>
    <xf numFmtId="0" fontId="3" fillId="0" borderId="0"/>
    <xf numFmtId="0" fontId="14" fillId="0" borderId="0">
      <alignment horizontal="left" vertical="top"/>
    </xf>
    <xf numFmtId="0" fontId="14" fillId="0" borderId="0">
      <alignment horizontal="center"/>
    </xf>
    <xf numFmtId="0" fontId="14" fillId="0" borderId="0">
      <alignment horizontal="center" vertical="center"/>
    </xf>
    <xf numFmtId="0" fontId="15" fillId="0" borderId="0"/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7" fillId="0" borderId="0">
      <alignment horizontal="center" vertical="top"/>
    </xf>
    <xf numFmtId="0" fontId="18" fillId="0" borderId="0"/>
    <xf numFmtId="0" fontId="19" fillId="0" borderId="0"/>
    <xf numFmtId="0" fontId="9" fillId="0" borderId="0"/>
    <xf numFmtId="0" fontId="2" fillId="0" borderId="0"/>
    <xf numFmtId="0" fontId="9" fillId="0" borderId="1" applyBorder="0" applyAlignment="0">
      <alignment horizontal="center" wrapText="1"/>
    </xf>
    <xf numFmtId="0" fontId="9" fillId="0" borderId="0"/>
    <xf numFmtId="0" fontId="5" fillId="0" borderId="0"/>
    <xf numFmtId="0" fontId="26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5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/>
  </cellStyleXfs>
  <cellXfs count="295">
    <xf numFmtId="0" fontId="0" fillId="0" borderId="0" xfId="0"/>
    <xf numFmtId="0" fontId="20" fillId="0" borderId="0" xfId="48" applyFont="1" applyAlignment="1">
      <alignment horizontal="center" vertical="center" wrapText="1"/>
    </xf>
    <xf numFmtId="0" fontId="21" fillId="0" borderId="0" xfId="48" applyFont="1" applyAlignment="1">
      <alignment vertical="center"/>
    </xf>
    <xf numFmtId="0" fontId="21" fillId="0" borderId="0" xfId="48" applyFont="1" applyFill="1"/>
    <xf numFmtId="0" fontId="21" fillId="0" borderId="0" xfId="48" applyFont="1"/>
    <xf numFmtId="0" fontId="22" fillId="0" borderId="0" xfId="48" applyFont="1"/>
    <xf numFmtId="166" fontId="20" fillId="4" borderId="1" xfId="63" applyNumberFormat="1" applyFont="1" applyFill="1" applyBorder="1" applyAlignment="1">
      <alignment horizontal="center" vertical="center" wrapText="1"/>
    </xf>
    <xf numFmtId="166" fontId="20" fillId="4" borderId="1" xfId="63" applyNumberFormat="1" applyFont="1" applyFill="1" applyBorder="1" applyAlignment="1">
      <alignment horizontal="center" vertical="center"/>
    </xf>
    <xf numFmtId="0" fontId="20" fillId="4" borderId="1" xfId="48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49" fontId="21" fillId="0" borderId="0" xfId="23" applyNumberFormat="1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22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right" vertical="top" wrapText="1"/>
    </xf>
    <xf numFmtId="49" fontId="21" fillId="0" borderId="4" xfId="27" applyNumberFormat="1" applyFont="1" applyFill="1" applyBorder="1" applyAlignment="1">
      <alignment horizontal="left" vertical="center" wrapText="1"/>
    </xf>
    <xf numFmtId="4" fontId="21" fillId="0" borderId="1" xfId="27" applyNumberFormat="1" applyFont="1" applyFill="1" applyBorder="1" applyAlignment="1">
      <alignment horizontal="right" vertical="top"/>
    </xf>
    <xf numFmtId="0" fontId="20" fillId="4" borderId="6" xfId="48" applyFont="1" applyFill="1" applyBorder="1" applyAlignment="1">
      <alignment horizontal="center" vertical="center" wrapText="1"/>
    </xf>
    <xf numFmtId="0" fontId="22" fillId="0" borderId="0" xfId="39" applyFont="1"/>
    <xf numFmtId="0" fontId="21" fillId="0" borderId="0" xfId="0" applyFont="1"/>
    <xf numFmtId="0" fontId="21" fillId="0" borderId="1" xfId="0" applyFont="1" applyBorder="1"/>
    <xf numFmtId="0" fontId="21" fillId="0" borderId="0" xfId="0" applyFont="1" applyFill="1"/>
    <xf numFmtId="0" fontId="21" fillId="0" borderId="1" xfId="0" applyFont="1" applyFill="1" applyBorder="1"/>
    <xf numFmtId="0" fontId="21" fillId="0" borderId="0" xfId="0" applyFont="1" applyFill="1" applyBorder="1"/>
    <xf numFmtId="4" fontId="21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top"/>
    </xf>
    <xf numFmtId="0" fontId="25" fillId="5" borderId="1" xfId="63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9" fontId="21" fillId="5" borderId="7" xfId="22" applyNumberFormat="1" applyFont="1" applyFill="1" applyBorder="1" applyAlignment="1">
      <alignment horizontal="center" vertical="center"/>
    </xf>
    <xf numFmtId="0" fontId="21" fillId="5" borderId="7" xfId="22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1" fillId="0" borderId="7" xfId="22" applyFont="1" applyFill="1" applyBorder="1" applyAlignment="1">
      <alignment horizontal="center" vertical="center"/>
    </xf>
    <xf numFmtId="49" fontId="21" fillId="0" borderId="1" xfId="27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left" vertical="center" wrapText="1"/>
    </xf>
    <xf numFmtId="4" fontId="20" fillId="5" borderId="1" xfId="0" applyNumberFormat="1" applyFont="1" applyFill="1" applyBorder="1" applyAlignment="1">
      <alignment horizontal="right" vertical="center" wrapText="1"/>
    </xf>
    <xf numFmtId="49" fontId="21" fillId="5" borderId="1" xfId="0" applyNumberFormat="1" applyFont="1" applyFill="1" applyBorder="1" applyAlignment="1">
      <alignment horizontal="left" vertical="center" wrapText="1"/>
    </xf>
    <xf numFmtId="4" fontId="21" fillId="5" borderId="1" xfId="0" applyNumberFormat="1" applyFont="1" applyFill="1" applyBorder="1" applyAlignment="1">
      <alignment horizontal="right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1" xfId="0" applyFont="1" applyFill="1" applyBorder="1" applyAlignment="1">
      <alignment vertical="top"/>
    </xf>
    <xf numFmtId="0" fontId="27" fillId="0" borderId="0" xfId="0" applyFont="1" applyFill="1" applyBorder="1"/>
    <xf numFmtId="49" fontId="27" fillId="0" borderId="1" xfId="0" applyNumberFormat="1" applyFont="1" applyFill="1" applyBorder="1" applyAlignment="1">
      <alignment horizontal="center" vertical="top" wrapText="1"/>
    </xf>
    <xf numFmtId="49" fontId="27" fillId="0" borderId="1" xfId="27" applyNumberFormat="1" applyFont="1" applyFill="1" applyBorder="1" applyAlignment="1">
      <alignment horizontal="left" vertical="center" wrapText="1"/>
    </xf>
    <xf numFmtId="49" fontId="27" fillId="0" borderId="4" xfId="27" applyNumberFormat="1" applyFont="1" applyFill="1" applyBorder="1" applyAlignment="1">
      <alignment horizontal="left" vertical="center" wrapText="1"/>
    </xf>
    <xf numFmtId="4" fontId="27" fillId="0" borderId="1" xfId="27" applyNumberFormat="1" applyFont="1" applyFill="1" applyBorder="1" applyAlignment="1">
      <alignment horizontal="right" vertical="top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vertical="top"/>
    </xf>
    <xf numFmtId="0" fontId="27" fillId="0" borderId="0" xfId="0" applyFont="1" applyFill="1"/>
    <xf numFmtId="0" fontId="20" fillId="0" borderId="0" xfId="48" applyFont="1" applyAlignment="1">
      <alignment horizontal="center" vertical="center" wrapText="1"/>
    </xf>
    <xf numFmtId="0" fontId="22" fillId="4" borderId="1" xfId="39" applyFont="1" applyFill="1" applyBorder="1" applyAlignment="1">
      <alignment horizontal="center" vertical="center" wrapText="1"/>
    </xf>
    <xf numFmtId="0" fontId="22" fillId="4" borderId="7" xfId="39" applyFont="1" applyFill="1" applyBorder="1" applyAlignment="1">
      <alignment vertical="center" wrapText="1"/>
    </xf>
    <xf numFmtId="0" fontId="22" fillId="4" borderId="1" xfId="39" applyFont="1" applyFill="1" applyBorder="1" applyAlignment="1">
      <alignment vertical="center" wrapText="1"/>
    </xf>
    <xf numFmtId="0" fontId="25" fillId="0" borderId="0" xfId="39" applyFont="1" applyAlignment="1">
      <alignment vertical="center"/>
    </xf>
    <xf numFmtId="0" fontId="21" fillId="0" borderId="0" xfId="39" applyFont="1"/>
    <xf numFmtId="0" fontId="4" fillId="0" borderId="0" xfId="39"/>
    <xf numFmtId="0" fontId="28" fillId="0" borderId="1" xfId="39" applyFont="1" applyFill="1" applyBorder="1" applyAlignment="1">
      <alignment vertical="center" wrapText="1"/>
    </xf>
    <xf numFmtId="0" fontId="27" fillId="2" borderId="1" xfId="39" applyFont="1" applyFill="1" applyBorder="1" applyAlignment="1">
      <alignment horizontal="left" vertical="center" wrapText="1"/>
    </xf>
    <xf numFmtId="49" fontId="21" fillId="0" borderId="7" xfId="22" applyNumberFormat="1" applyFont="1" applyFill="1" applyBorder="1" applyAlignment="1">
      <alignment horizontal="center" vertical="center"/>
    </xf>
    <xf numFmtId="0" fontId="22" fillId="0" borderId="1" xfId="39" applyFont="1" applyFill="1" applyBorder="1" applyAlignment="1">
      <alignment horizontal="left" vertical="center" wrapText="1"/>
    </xf>
    <xf numFmtId="4" fontId="21" fillId="0" borderId="7" xfId="22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0" fontId="25" fillId="6" borderId="1" xfId="63" applyFont="1" applyFill="1" applyBorder="1" applyAlignment="1">
      <alignment horizontal="center" vertical="center" wrapText="1"/>
    </xf>
    <xf numFmtId="4" fontId="20" fillId="6" borderId="7" xfId="22" applyNumberFormat="1" applyFont="1" applyFill="1" applyBorder="1" applyAlignment="1">
      <alignment horizontal="center" vertical="center"/>
    </xf>
    <xf numFmtId="49" fontId="20" fillId="6" borderId="7" xfId="22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0" xfId="23" applyNumberFormat="1" applyFont="1" applyAlignment="1">
      <alignment horizontal="center" vertical="center"/>
    </xf>
    <xf numFmtId="49" fontId="21" fillId="0" borderId="4" xfId="27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27" applyNumberFormat="1" applyFont="1" applyFill="1" applyBorder="1" applyAlignment="1">
      <alignment horizontal="center" vertical="center" wrapText="1"/>
    </xf>
    <xf numFmtId="0" fontId="20" fillId="0" borderId="0" xfId="32" applyFont="1" applyAlignment="1"/>
    <xf numFmtId="0" fontId="6" fillId="0" borderId="0" xfId="32" applyFont="1"/>
    <xf numFmtId="0" fontId="31" fillId="0" borderId="0" xfId="48" applyFont="1"/>
    <xf numFmtId="0" fontId="21" fillId="0" borderId="0" xfId="32" applyFont="1"/>
    <xf numFmtId="0" fontId="21" fillId="0" borderId="0" xfId="32" applyFont="1" applyAlignment="1">
      <alignment vertical="top"/>
    </xf>
    <xf numFmtId="0" fontId="24" fillId="0" borderId="0" xfId="32" applyFont="1"/>
    <xf numFmtId="0" fontId="24" fillId="0" borderId="0" xfId="32" applyFont="1" applyFill="1" applyAlignment="1">
      <alignment vertical="center" wrapText="1"/>
    </xf>
    <xf numFmtId="49" fontId="21" fillId="0" borderId="0" xfId="32" applyNumberFormat="1" applyFont="1"/>
    <xf numFmtId="49" fontId="32" fillId="0" borderId="0" xfId="35" applyNumberFormat="1" applyFont="1"/>
    <xf numFmtId="49" fontId="21" fillId="0" borderId="0" xfId="35" applyNumberFormat="1" applyFont="1"/>
    <xf numFmtId="0" fontId="21" fillId="0" borderId="0" xfId="35" applyFont="1"/>
    <xf numFmtId="0" fontId="32" fillId="0" borderId="0" xfId="35" applyFont="1"/>
    <xf numFmtId="49" fontId="32" fillId="0" borderId="0" xfId="35" applyNumberFormat="1" applyFont="1" applyAlignment="1">
      <alignment horizontal="left"/>
    </xf>
    <xf numFmtId="49" fontId="33" fillId="0" borderId="0" xfId="35" applyNumberFormat="1" applyFont="1"/>
    <xf numFmtId="0" fontId="33" fillId="0" borderId="0" xfId="35" applyFont="1"/>
    <xf numFmtId="49" fontId="32" fillId="0" borderId="0" xfId="35" applyNumberFormat="1" applyFont="1" applyAlignment="1">
      <alignment wrapText="1"/>
    </xf>
    <xf numFmtId="49" fontId="23" fillId="0" borderId="0" xfId="32" applyNumberFormat="1" applyFont="1"/>
    <xf numFmtId="0" fontId="22" fillId="0" borderId="0" xfId="48" applyFont="1" applyFill="1" applyBorder="1"/>
    <xf numFmtId="0" fontId="34" fillId="0" borderId="2" xfId="32" applyFont="1" applyBorder="1" applyAlignment="1">
      <alignment horizontal="center"/>
    </xf>
    <xf numFmtId="0" fontId="31" fillId="0" borderId="2" xfId="48" applyFont="1" applyBorder="1"/>
    <xf numFmtId="0" fontId="22" fillId="0" borderId="2" xfId="48" applyFont="1" applyBorder="1"/>
    <xf numFmtId="0" fontId="34" fillId="0" borderId="0" xfId="32" applyFont="1" applyBorder="1" applyAlignment="1">
      <alignment horizontal="center"/>
    </xf>
    <xf numFmtId="0" fontId="30" fillId="0" borderId="0" xfId="32" applyFont="1" applyBorder="1" applyAlignment="1"/>
    <xf numFmtId="0" fontId="25" fillId="4" borderId="1" xfId="39" applyFont="1" applyFill="1" applyBorder="1" applyAlignment="1">
      <alignment vertical="center" wrapText="1"/>
    </xf>
    <xf numFmtId="4" fontId="25" fillId="4" borderId="1" xfId="39" applyNumberFormat="1" applyFont="1" applyFill="1" applyBorder="1" applyAlignment="1">
      <alignment horizontal="center" vertical="center" wrapText="1"/>
    </xf>
    <xf numFmtId="3" fontId="28" fillId="0" borderId="1" xfId="39" applyNumberFormat="1" applyFont="1" applyFill="1" applyBorder="1" applyAlignment="1">
      <alignment horizontal="center" vertical="center" wrapText="1"/>
    </xf>
    <xf numFmtId="4" fontId="28" fillId="0" borderId="1" xfId="39" applyNumberFormat="1" applyFont="1" applyFill="1" applyBorder="1" applyAlignment="1">
      <alignment horizontal="center" vertical="center" wrapText="1"/>
    </xf>
    <xf numFmtId="4" fontId="27" fillId="2" borderId="1" xfId="39" applyNumberFormat="1" applyFont="1" applyFill="1" applyBorder="1" applyAlignment="1">
      <alignment horizontal="center" vertical="center" wrapText="1"/>
    </xf>
    <xf numFmtId="4" fontId="27" fillId="0" borderId="1" xfId="39" applyNumberFormat="1" applyFont="1" applyBorder="1" applyAlignment="1">
      <alignment horizontal="center" vertical="center"/>
    </xf>
    <xf numFmtId="0" fontId="21" fillId="7" borderId="6" xfId="0" applyFont="1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70" fontId="0" fillId="0" borderId="1" xfId="0" applyNumberFormat="1" applyBorder="1" applyAlignment="1">
      <alignment vertical="center"/>
    </xf>
    <xf numFmtId="171" fontId="0" fillId="0" borderId="1" xfId="65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0" fillId="8" borderId="1" xfId="0" applyNumberForma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39" applyFont="1" applyAlignment="1">
      <alignment vertical="top"/>
    </xf>
    <xf numFmtId="0" fontId="21" fillId="0" borderId="0" xfId="0" applyFont="1" applyFill="1" applyAlignment="1">
      <alignment vertical="top"/>
    </xf>
    <xf numFmtId="0" fontId="21" fillId="5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169" fontId="23" fillId="0" borderId="1" xfId="0" applyNumberFormat="1" applyFont="1" applyFill="1" applyBorder="1" applyAlignment="1">
      <alignment vertical="top"/>
    </xf>
    <xf numFmtId="172" fontId="29" fillId="0" borderId="1" xfId="0" applyNumberFormat="1" applyFont="1" applyFill="1" applyBorder="1" applyAlignment="1">
      <alignment vertical="top"/>
    </xf>
    <xf numFmtId="4" fontId="21" fillId="0" borderId="0" xfId="0" applyNumberFormat="1" applyFont="1"/>
    <xf numFmtId="170" fontId="20" fillId="0" borderId="0" xfId="39" applyNumberFormat="1" applyFont="1" applyAlignment="1">
      <alignment vertical="center"/>
    </xf>
    <xf numFmtId="0" fontId="20" fillId="0" borderId="0" xfId="39" applyFont="1" applyAlignment="1">
      <alignment vertical="center"/>
    </xf>
    <xf numFmtId="14" fontId="20" fillId="0" borderId="0" xfId="39" applyNumberFormat="1" applyFont="1" applyFill="1" applyAlignment="1">
      <alignment vertical="center"/>
    </xf>
    <xf numFmtId="169" fontId="29" fillId="0" borderId="1" xfId="0" applyNumberFormat="1" applyFont="1" applyFill="1" applyBorder="1" applyAlignment="1">
      <alignment vertical="top"/>
    </xf>
    <xf numFmtId="0" fontId="20" fillId="0" borderId="0" xfId="48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22" fillId="0" borderId="0" xfId="39" applyFont="1" applyAlignment="1">
      <alignment vertical="center"/>
    </xf>
    <xf numFmtId="0" fontId="22" fillId="0" borderId="0" xfId="39" applyFont="1" applyAlignment="1">
      <alignment horizontal="center" vertical="center"/>
    </xf>
    <xf numFmtId="0" fontId="21" fillId="0" borderId="0" xfId="39" applyFont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wrapText="1"/>
    </xf>
    <xf numFmtId="0" fontId="22" fillId="0" borderId="0" xfId="39" applyFont="1" applyAlignment="1">
      <alignment horizontal="left" vertical="center" wrapText="1"/>
    </xf>
    <xf numFmtId="0" fontId="25" fillId="5" borderId="7" xfId="63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left" vertical="center"/>
    </xf>
    <xf numFmtId="49" fontId="35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67" fontId="9" fillId="0" borderId="1" xfId="27" applyNumberFormat="1" applyBorder="1" applyAlignment="1">
      <alignment horizontal="right" vertical="top"/>
    </xf>
    <xf numFmtId="3" fontId="9" fillId="0" borderId="1" xfId="27" applyNumberFormat="1" applyBorder="1" applyAlignment="1">
      <alignment horizontal="right" vertical="top"/>
    </xf>
    <xf numFmtId="0" fontId="22" fillId="0" borderId="1" xfId="39" applyFont="1" applyBorder="1" applyAlignment="1">
      <alignment horizontal="right" vertical="center" wrapText="1"/>
    </xf>
    <xf numFmtId="0" fontId="36" fillId="9" borderId="11" xfId="27" applyFont="1" applyFill="1" applyBorder="1" applyAlignment="1">
      <alignment horizontal="center" vertical="top" wrapText="1"/>
    </xf>
    <xf numFmtId="172" fontId="27" fillId="0" borderId="1" xfId="0" applyNumberFormat="1" applyFont="1" applyFill="1" applyBorder="1" applyAlignment="1">
      <alignment vertical="top"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0" fontId="31" fillId="0" borderId="0" xfId="66" applyFont="1"/>
    <xf numFmtId="0" fontId="31" fillId="0" borderId="1" xfId="66" applyFont="1" applyBorder="1" applyAlignment="1">
      <alignment horizontal="center" vertical="center"/>
    </xf>
    <xf numFmtId="14" fontId="31" fillId="0" borderId="0" xfId="66" applyNumberFormat="1" applyFont="1"/>
    <xf numFmtId="0" fontId="37" fillId="0" borderId="0" xfId="66" applyFont="1"/>
    <xf numFmtId="0" fontId="5" fillId="0" borderId="0" xfId="67"/>
    <xf numFmtId="49" fontId="13" fillId="0" borderId="0" xfId="67" applyNumberFormat="1" applyFont="1" applyAlignment="1">
      <alignment wrapText="1"/>
    </xf>
    <xf numFmtId="49" fontId="5" fillId="0" borderId="0" xfId="67" applyNumberFormat="1"/>
    <xf numFmtId="0" fontId="5" fillId="0" borderId="0" xfId="67" applyFont="1"/>
    <xf numFmtId="49" fontId="5" fillId="0" borderId="0" xfId="67" applyNumberFormat="1" applyFont="1"/>
    <xf numFmtId="4" fontId="20" fillId="0" borderId="0" xfId="67" applyNumberFormat="1" applyFont="1" applyFill="1" applyBorder="1" applyAlignment="1">
      <alignment horizontal="right"/>
    </xf>
    <xf numFmtId="0" fontId="6" fillId="0" borderId="0" xfId="67" applyFont="1"/>
    <xf numFmtId="0" fontId="21" fillId="0" borderId="0" xfId="68" applyFont="1" applyAlignment="1">
      <alignment vertical="center"/>
    </xf>
    <xf numFmtId="0" fontId="20" fillId="0" borderId="0" xfId="68" applyFont="1" applyAlignment="1">
      <alignment vertical="center" wrapText="1"/>
    </xf>
    <xf numFmtId="0" fontId="22" fillId="0" borderId="0" xfId="68" applyFont="1"/>
    <xf numFmtId="0" fontId="23" fillId="0" borderId="0" xfId="68" applyFont="1"/>
    <xf numFmtId="0" fontId="21" fillId="4" borderId="1" xfId="68" applyFont="1" applyFill="1" applyBorder="1" applyAlignment="1">
      <alignment horizontal="center" vertical="center" wrapText="1"/>
    </xf>
    <xf numFmtId="0" fontId="22" fillId="4" borderId="1" xfId="67" applyFont="1" applyFill="1" applyBorder="1" applyAlignment="1">
      <alignment horizontal="center" vertical="center" wrapText="1"/>
    </xf>
    <xf numFmtId="0" fontId="21" fillId="4" borderId="1" xfId="67" applyFont="1" applyFill="1" applyBorder="1" applyAlignment="1">
      <alignment horizontal="center" vertical="center"/>
    </xf>
    <xf numFmtId="0" fontId="25" fillId="0" borderId="1" xfId="67" applyFont="1" applyFill="1" applyBorder="1" applyAlignment="1">
      <alignment horizontal="center" vertical="center" wrapText="1"/>
    </xf>
    <xf numFmtId="0" fontId="38" fillId="10" borderId="0" xfId="67" applyFont="1" applyFill="1"/>
    <xf numFmtId="164" fontId="21" fillId="0" borderId="1" xfId="67" applyNumberFormat="1" applyFont="1" applyFill="1" applyBorder="1" applyAlignment="1">
      <alignment horizontal="center" vertical="center"/>
    </xf>
    <xf numFmtId="166" fontId="21" fillId="0" borderId="1" xfId="67" applyNumberFormat="1" applyFont="1" applyFill="1" applyBorder="1" applyAlignment="1">
      <alignment vertical="center"/>
    </xf>
    <xf numFmtId="164" fontId="21" fillId="0" borderId="1" xfId="69" applyFont="1" applyFill="1" applyBorder="1" applyAlignment="1">
      <alignment horizontal="right" vertical="center"/>
    </xf>
    <xf numFmtId="0" fontId="6" fillId="10" borderId="0" xfId="67" applyFont="1" applyFill="1"/>
    <xf numFmtId="0" fontId="20" fillId="8" borderId="1" xfId="67" applyFont="1" applyFill="1" applyBorder="1" applyAlignment="1">
      <alignment vertical="center"/>
    </xf>
    <xf numFmtId="3" fontId="25" fillId="8" borderId="1" xfId="68" applyNumberFormat="1" applyFont="1" applyFill="1" applyBorder="1" applyAlignment="1">
      <alignment horizontal="center" vertical="center"/>
    </xf>
    <xf numFmtId="4" fontId="25" fillId="8" borderId="1" xfId="68" applyNumberFormat="1" applyFont="1" applyFill="1" applyBorder="1" applyAlignment="1">
      <alignment horizontal="center" vertical="center"/>
    </xf>
    <xf numFmtId="0" fontId="39" fillId="0" borderId="0" xfId="67" applyFont="1" applyFill="1"/>
    <xf numFmtId="0" fontId="32" fillId="0" borderId="0" xfId="68" applyFont="1" applyBorder="1"/>
    <xf numFmtId="4" fontId="31" fillId="0" borderId="0" xfId="68" applyNumberFormat="1" applyFont="1" applyBorder="1" applyAlignment="1">
      <alignment horizontal="center" vertical="center"/>
    </xf>
    <xf numFmtId="4" fontId="33" fillId="0" borderId="0" xfId="68" applyNumberFormat="1" applyFont="1" applyBorder="1" applyAlignment="1">
      <alignment horizontal="center" vertical="center"/>
    </xf>
    <xf numFmtId="166" fontId="6" fillId="0" borderId="0" xfId="70" applyNumberFormat="1" applyFont="1"/>
    <xf numFmtId="173" fontId="6" fillId="0" borderId="0" xfId="70" applyNumberFormat="1" applyFont="1"/>
    <xf numFmtId="174" fontId="21" fillId="0" borderId="0" xfId="68" applyNumberFormat="1" applyFont="1" applyAlignment="1">
      <alignment horizontal="center" vertical="top"/>
    </xf>
    <xf numFmtId="0" fontId="39" fillId="0" borderId="0" xfId="67" applyFont="1"/>
    <xf numFmtId="0" fontId="21" fillId="0" borderId="0" xfId="67" applyFont="1"/>
    <xf numFmtId="0" fontId="23" fillId="0" borderId="0" xfId="67" applyFont="1"/>
    <xf numFmtId="0" fontId="21" fillId="0" borderId="0" xfId="68" applyFont="1"/>
    <xf numFmtId="0" fontId="6" fillId="0" borderId="0" xfId="67" applyFont="1" applyFill="1"/>
    <xf numFmtId="0" fontId="31" fillId="11" borderId="1" xfId="66" applyFont="1" applyFill="1" applyBorder="1" applyAlignment="1">
      <alignment vertical="center" wrapText="1"/>
    </xf>
    <xf numFmtId="14" fontId="31" fillId="11" borderId="1" xfId="66" applyNumberFormat="1" applyFont="1" applyFill="1" applyBorder="1" applyAlignment="1">
      <alignment vertical="center"/>
    </xf>
    <xf numFmtId="0" fontId="37" fillId="11" borderId="1" xfId="66" applyFont="1" applyFill="1" applyBorder="1" applyAlignment="1">
      <alignment vertical="center"/>
    </xf>
    <xf numFmtId="0" fontId="40" fillId="0" borderId="0" xfId="71" applyFont="1" applyBorder="1" applyAlignment="1">
      <alignment horizontal="left" vertical="center"/>
    </xf>
    <xf numFmtId="171" fontId="21" fillId="7" borderId="6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>
      <alignment vertical="top"/>
    </xf>
    <xf numFmtId="0" fontId="23" fillId="0" borderId="0" xfId="67" applyFont="1" applyFill="1" applyBorder="1" applyAlignment="1">
      <alignment vertical="center" wrapText="1"/>
    </xf>
    <xf numFmtId="0" fontId="5" fillId="0" borderId="0" xfId="67" applyFill="1"/>
    <xf numFmtId="0" fontId="20" fillId="0" borderId="0" xfId="67" applyFont="1" applyFill="1" applyBorder="1"/>
    <xf numFmtId="0" fontId="5" fillId="0" borderId="0" xfId="67" applyFont="1" applyFill="1"/>
    <xf numFmtId="0" fontId="24" fillId="0" borderId="0" xfId="67" applyFont="1" applyFill="1" applyBorder="1"/>
    <xf numFmtId="49" fontId="22" fillId="0" borderId="7" xfId="67" quotePrefix="1" applyNumberFormat="1" applyFont="1" applyFill="1" applyBorder="1" applyAlignment="1">
      <alignment horizontal="center" vertical="center" wrapText="1"/>
    </xf>
    <xf numFmtId="164" fontId="21" fillId="0" borderId="1" xfId="69" applyNumberFormat="1" applyFont="1" applyFill="1" applyBorder="1" applyAlignment="1">
      <alignment horizontal="right" vertical="center"/>
    </xf>
    <xf numFmtId="2" fontId="6" fillId="10" borderId="0" xfId="67" applyNumberFormat="1" applyFont="1" applyFill="1"/>
    <xf numFmtId="0" fontId="20" fillId="8" borderId="1" xfId="68" applyFont="1" applyFill="1" applyBorder="1" applyAlignment="1">
      <alignment vertical="center"/>
    </xf>
    <xf numFmtId="0" fontId="6" fillId="8" borderId="1" xfId="67" applyFont="1" applyFill="1" applyBorder="1" applyAlignment="1">
      <alignment vertical="center"/>
    </xf>
    <xf numFmtId="0" fontId="39" fillId="8" borderId="1" xfId="67" applyFont="1" applyFill="1" applyBorder="1" applyAlignment="1">
      <alignment vertical="center"/>
    </xf>
    <xf numFmtId="0" fontId="6" fillId="0" borderId="0" xfId="67" applyFont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 vertical="top" wrapText="1"/>
    </xf>
    <xf numFmtId="0" fontId="36" fillId="12" borderId="11" xfId="27" applyFont="1" applyFill="1" applyBorder="1" applyAlignment="1">
      <alignment horizontal="center" vertical="top" wrapText="1"/>
    </xf>
    <xf numFmtId="167" fontId="0" fillId="12" borderId="0" xfId="0" applyNumberFormat="1" applyFill="1" applyAlignment="1">
      <alignment horizontal="right" vertical="top"/>
    </xf>
    <xf numFmtId="4" fontId="20" fillId="5" borderId="7" xfId="22" applyNumberFormat="1" applyFont="1" applyFill="1" applyBorder="1" applyAlignment="1">
      <alignment horizontal="center" vertical="center"/>
    </xf>
    <xf numFmtId="4" fontId="20" fillId="0" borderId="0" xfId="32" applyNumberFormat="1" applyFont="1" applyAlignment="1">
      <alignment vertical="center" wrapText="1"/>
    </xf>
    <xf numFmtId="0" fontId="20" fillId="0" borderId="0" xfId="32" applyFont="1"/>
    <xf numFmtId="4" fontId="21" fillId="0" borderId="0" xfId="0" applyNumberFormat="1" applyFont="1" applyFill="1" applyAlignment="1">
      <alignment vertical="top"/>
    </xf>
    <xf numFmtId="172" fontId="21" fillId="0" borderId="0" xfId="0" applyNumberFormat="1" applyFont="1" applyAlignment="1">
      <alignment horizontal="center" vertical="center"/>
    </xf>
    <xf numFmtId="175" fontId="21" fillId="0" borderId="1" xfId="0" applyNumberFormat="1" applyFont="1" applyFill="1" applyBorder="1" applyAlignment="1">
      <alignment vertical="top"/>
    </xf>
    <xf numFmtId="175" fontId="21" fillId="0" borderId="1" xfId="0" applyNumberFormat="1" applyFont="1" applyFill="1" applyBorder="1" applyAlignment="1">
      <alignment horizontal="right" vertical="top" wrapText="1"/>
    </xf>
    <xf numFmtId="175" fontId="27" fillId="0" borderId="1" xfId="0" applyNumberFormat="1" applyFont="1" applyFill="1" applyBorder="1" applyAlignment="1">
      <alignment vertical="top"/>
    </xf>
    <xf numFmtId="176" fontId="21" fillId="0" borderId="0" xfId="0" applyNumberFormat="1" applyFont="1" applyAlignment="1">
      <alignment vertical="center"/>
    </xf>
    <xf numFmtId="0" fontId="31" fillId="0" borderId="1" xfId="66" applyFont="1" applyBorder="1" applyAlignment="1">
      <alignment horizontal="center" vertical="center"/>
    </xf>
    <xf numFmtId="0" fontId="31" fillId="0" borderId="0" xfId="66" applyNumberFormat="1" applyFont="1" applyAlignment="1">
      <alignment vertical="center" wrapText="1"/>
    </xf>
    <xf numFmtId="0" fontId="31" fillId="0" borderId="1" xfId="66" applyFont="1" applyFill="1" applyBorder="1" applyAlignment="1">
      <alignment vertical="center" wrapText="1"/>
    </xf>
    <xf numFmtId="14" fontId="31" fillId="0" borderId="1" xfId="66" applyNumberFormat="1" applyFont="1" applyFill="1" applyBorder="1" applyAlignment="1">
      <alignment horizontal="center" vertical="center"/>
    </xf>
    <xf numFmtId="49" fontId="21" fillId="0" borderId="0" xfId="67" applyNumberFormat="1" applyFont="1" applyFill="1" applyBorder="1" applyAlignment="1">
      <alignment horizontal="justify" vertical="center" wrapText="1"/>
    </xf>
    <xf numFmtId="0" fontId="21" fillId="0" borderId="0" xfId="67" applyFont="1" applyFill="1" applyBorder="1" applyAlignment="1">
      <alignment horizontal="left" vertical="center" wrapText="1"/>
    </xf>
    <xf numFmtId="0" fontId="23" fillId="0" borderId="0" xfId="67" applyFont="1" applyFill="1" applyBorder="1" applyAlignment="1">
      <alignment vertical="center" wrapText="1"/>
    </xf>
    <xf numFmtId="0" fontId="23" fillId="3" borderId="0" xfId="67" applyFont="1" applyFill="1" applyBorder="1" applyAlignment="1">
      <alignment horizontal="left" vertical="center" wrapText="1"/>
    </xf>
    <xf numFmtId="0" fontId="24" fillId="3" borderId="0" xfId="67" applyFont="1" applyFill="1" applyBorder="1" applyAlignment="1">
      <alignment horizontal="center" vertical="top" wrapText="1"/>
    </xf>
    <xf numFmtId="49" fontId="23" fillId="3" borderId="0" xfId="67" applyNumberFormat="1" applyFont="1" applyFill="1" applyBorder="1" applyAlignment="1">
      <alignment horizontal="justify" vertical="center" wrapText="1"/>
    </xf>
    <xf numFmtId="0" fontId="23" fillId="0" borderId="0" xfId="67" applyFont="1" applyFill="1" applyBorder="1" applyAlignment="1">
      <alignment horizontal="left" vertical="center" wrapText="1"/>
    </xf>
    <xf numFmtId="0" fontId="20" fillId="0" borderId="0" xfId="67" applyFont="1" applyFill="1" applyBorder="1" applyAlignment="1">
      <alignment horizontal="center" vertical="center" wrapText="1"/>
    </xf>
    <xf numFmtId="0" fontId="21" fillId="0" borderId="0" xfId="67" applyFont="1" applyFill="1" applyBorder="1" applyAlignment="1">
      <alignment horizontal="left" vertical="top" wrapText="1"/>
    </xf>
    <xf numFmtId="0" fontId="25" fillId="0" borderId="0" xfId="67" applyFont="1" applyBorder="1" applyAlignment="1">
      <alignment horizontal="center"/>
    </xf>
    <xf numFmtId="0" fontId="25" fillId="0" borderId="0" xfId="67" quotePrefix="1" applyFont="1" applyBorder="1" applyAlignment="1">
      <alignment horizontal="center" vertical="center" wrapText="1"/>
    </xf>
    <xf numFmtId="0" fontId="25" fillId="0" borderId="0" xfId="67" applyFont="1" applyBorder="1" applyAlignment="1">
      <alignment horizontal="center" vertical="center" wrapText="1"/>
    </xf>
    <xf numFmtId="49" fontId="25" fillId="0" borderId="0" xfId="67" quotePrefix="1" applyNumberFormat="1" applyFont="1" applyBorder="1" applyAlignment="1">
      <alignment horizontal="center" vertical="center" wrapText="1"/>
    </xf>
    <xf numFmtId="0" fontId="21" fillId="2" borderId="0" xfId="67" applyFont="1" applyFill="1" applyBorder="1" applyAlignment="1">
      <alignment horizontal="left" vertical="center" wrapText="1"/>
    </xf>
    <xf numFmtId="0" fontId="23" fillId="0" borderId="0" xfId="67" applyFont="1" applyBorder="1" applyAlignment="1">
      <alignment horizontal="left" vertical="top" wrapText="1"/>
    </xf>
    <xf numFmtId="0" fontId="31" fillId="0" borderId="0" xfId="66" applyFont="1" applyAlignment="1">
      <alignment horizontal="center"/>
    </xf>
    <xf numFmtId="0" fontId="31" fillId="0" borderId="1" xfId="66" applyFont="1" applyBorder="1" applyAlignment="1">
      <alignment horizontal="center" vertical="center"/>
    </xf>
    <xf numFmtId="0" fontId="31" fillId="0" borderId="1" xfId="66" applyFont="1" applyBorder="1" applyAlignment="1">
      <alignment horizontal="center" vertical="center" wrapText="1"/>
    </xf>
    <xf numFmtId="0" fontId="31" fillId="0" borderId="7" xfId="66" applyFont="1" applyBorder="1" applyAlignment="1">
      <alignment horizontal="center" vertical="center" wrapText="1"/>
    </xf>
    <xf numFmtId="0" fontId="31" fillId="0" borderId="12" xfId="66" applyFont="1" applyBorder="1" applyAlignment="1">
      <alignment horizontal="center" vertical="center" wrapText="1"/>
    </xf>
    <xf numFmtId="49" fontId="31" fillId="0" borderId="0" xfId="66" applyNumberFormat="1" applyFont="1" applyAlignment="1">
      <alignment horizontal="center" vertical="center" wrapText="1"/>
    </xf>
    <xf numFmtId="0" fontId="31" fillId="0" borderId="0" xfId="66" applyNumberFormat="1" applyFont="1" applyAlignment="1">
      <alignment horizontal="center" vertical="center" wrapText="1"/>
    </xf>
    <xf numFmtId="49" fontId="32" fillId="0" borderId="0" xfId="35" applyNumberFormat="1" applyFont="1" applyAlignment="1">
      <alignment horizontal="left" wrapText="1"/>
    </xf>
    <xf numFmtId="0" fontId="30" fillId="0" borderId="3" xfId="32" applyFont="1" applyBorder="1" applyAlignment="1">
      <alignment horizontal="center"/>
    </xf>
    <xf numFmtId="0" fontId="20" fillId="0" borderId="0" xfId="32" applyFont="1" applyAlignment="1">
      <alignment horizontal="center"/>
    </xf>
    <xf numFmtId="0" fontId="20" fillId="0" borderId="0" xfId="32" applyFont="1" applyAlignment="1">
      <alignment horizontal="left" vertical="top" wrapText="1"/>
    </xf>
    <xf numFmtId="0" fontId="20" fillId="0" borderId="0" xfId="32" applyFont="1" applyAlignment="1">
      <alignment horizontal="left" vertical="center" wrapText="1"/>
    </xf>
    <xf numFmtId="0" fontId="20" fillId="0" borderId="0" xfId="32" applyFont="1" applyFill="1" applyAlignment="1">
      <alignment horizontal="left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2" fillId="0" borderId="0" xfId="39" applyFont="1" applyAlignment="1">
      <alignment horizontal="left" vertical="center" wrapText="1"/>
    </xf>
    <xf numFmtId="49" fontId="21" fillId="0" borderId="1" xfId="23" applyNumberFormat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/>
    </xf>
    <xf numFmtId="0" fontId="21" fillId="7" borderId="4" xfId="0" applyFont="1" applyFill="1" applyBorder="1" applyAlignment="1">
      <alignment horizontal="left" vertical="center" wrapText="1"/>
    </xf>
    <xf numFmtId="0" fontId="21" fillId="7" borderId="6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36" fillId="12" borderId="8" xfId="27" applyFont="1" applyFill="1" applyBorder="1" applyAlignment="1">
      <alignment horizontal="center" vertical="top" wrapText="1"/>
    </xf>
    <xf numFmtId="0" fontId="36" fillId="12" borderId="9" xfId="27" applyFont="1" applyFill="1" applyBorder="1" applyAlignment="1">
      <alignment horizontal="center" vertical="top" wrapText="1"/>
    </xf>
    <xf numFmtId="0" fontId="36" fillId="12" borderId="10" xfId="27" applyFont="1" applyFill="1" applyBorder="1" applyAlignment="1">
      <alignment horizontal="center" vertical="top" wrapText="1"/>
    </xf>
    <xf numFmtId="0" fontId="22" fillId="0" borderId="0" xfId="39" applyFont="1" applyAlignment="1">
      <alignment horizontal="right" vertical="center" wrapText="1"/>
    </xf>
    <xf numFmtId="0" fontId="20" fillId="0" borderId="0" xfId="48" applyFont="1" applyAlignment="1">
      <alignment horizontal="center" vertical="center" wrapText="1"/>
    </xf>
    <xf numFmtId="0" fontId="20" fillId="0" borderId="0" xfId="48" applyFont="1" applyAlignment="1">
      <alignment horizontal="left" vertical="center" wrapText="1"/>
    </xf>
    <xf numFmtId="0" fontId="21" fillId="0" borderId="0" xfId="48" applyFont="1" applyFill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5" fillId="0" borderId="0" xfId="39" applyFont="1" applyAlignment="1">
      <alignment horizontal="center" vertical="center" wrapText="1"/>
    </xf>
    <xf numFmtId="0" fontId="25" fillId="0" borderId="4" xfId="63" applyFont="1" applyFill="1" applyBorder="1" applyAlignment="1">
      <alignment horizontal="center" vertical="center" wrapText="1"/>
    </xf>
    <xf numFmtId="0" fontId="25" fillId="0" borderId="5" xfId="63" applyFont="1" applyFill="1" applyBorder="1" applyAlignment="1">
      <alignment horizontal="center" vertical="center" wrapText="1"/>
    </xf>
    <xf numFmtId="0" fontId="25" fillId="0" borderId="6" xfId="63" applyFont="1" applyFill="1" applyBorder="1" applyAlignment="1">
      <alignment horizontal="center" vertical="center" wrapText="1"/>
    </xf>
    <xf numFmtId="0" fontId="21" fillId="0" borderId="0" xfId="68" applyFont="1" applyAlignment="1">
      <alignment horizontal="center" vertical="top" wrapText="1"/>
    </xf>
    <xf numFmtId="0" fontId="21" fillId="0" borderId="0" xfId="68" applyFont="1" applyAlignment="1">
      <alignment horizontal="left" wrapText="1"/>
    </xf>
    <xf numFmtId="0" fontId="25" fillId="5" borderId="4" xfId="63" applyFont="1" applyFill="1" applyBorder="1" applyAlignment="1">
      <alignment horizontal="left" vertical="center" wrapText="1"/>
    </xf>
    <xf numFmtId="0" fontId="25" fillId="5" borderId="5" xfId="63" applyFont="1" applyFill="1" applyBorder="1" applyAlignment="1">
      <alignment horizontal="left" vertical="center" wrapText="1"/>
    </xf>
    <xf numFmtId="0" fontId="25" fillId="5" borderId="6" xfId="63" applyFont="1" applyFill="1" applyBorder="1" applyAlignment="1">
      <alignment horizontal="left" vertical="center" wrapText="1"/>
    </xf>
    <xf numFmtId="0" fontId="20" fillId="0" borderId="0" xfId="68" applyFont="1" applyAlignment="1">
      <alignment horizontal="center" vertical="center" wrapText="1"/>
    </xf>
    <xf numFmtId="49" fontId="20" fillId="0" borderId="0" xfId="68" applyNumberFormat="1" applyFont="1" applyAlignment="1">
      <alignment horizontal="center" vertical="center" wrapText="1"/>
    </xf>
    <xf numFmtId="0" fontId="22" fillId="4" borderId="7" xfId="67" applyFont="1" applyFill="1" applyBorder="1" applyAlignment="1">
      <alignment horizontal="center" vertical="center" wrapText="1"/>
    </xf>
    <xf numFmtId="0" fontId="22" fillId="4" borderId="12" xfId="67" applyFont="1" applyFill="1" applyBorder="1" applyAlignment="1">
      <alignment horizontal="center" vertical="center" wrapText="1"/>
    </xf>
    <xf numFmtId="0" fontId="21" fillId="4" borderId="7" xfId="68" applyFont="1" applyFill="1" applyBorder="1" applyAlignment="1">
      <alignment horizontal="center" vertical="center" wrapText="1"/>
    </xf>
    <xf numFmtId="0" fontId="21" fillId="4" borderId="12" xfId="68" applyFont="1" applyFill="1" applyBorder="1" applyAlignment="1">
      <alignment horizontal="center" vertical="center" wrapText="1"/>
    </xf>
    <xf numFmtId="0" fontId="21" fillId="4" borderId="4" xfId="68" applyFont="1" applyFill="1" applyBorder="1" applyAlignment="1">
      <alignment horizontal="center" vertical="center" wrapText="1"/>
    </xf>
    <xf numFmtId="0" fontId="21" fillId="4" borderId="6" xfId="68" applyFont="1" applyFill="1" applyBorder="1" applyAlignment="1">
      <alignment horizontal="center" vertical="center" wrapText="1"/>
    </xf>
  </cellXfs>
  <cellStyles count="72">
    <cellStyle name="S0" xfId="56"/>
    <cellStyle name="S1" xfId="45"/>
    <cellStyle name="S10" xfId="47"/>
    <cellStyle name="S11" xfId="46"/>
    <cellStyle name="S2" xfId="55"/>
    <cellStyle name="S3" xfId="54"/>
    <cellStyle name="S5" xfId="53"/>
    <cellStyle name="S6" xfId="52"/>
    <cellStyle name="S7" xfId="51"/>
    <cellStyle name="S8" xfId="49"/>
    <cellStyle name="S9" xfId="50"/>
    <cellStyle name="TableStyleLight1" xfId="31"/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Обычный 10" xfId="58"/>
    <cellStyle name="Обычный 10 2" xfId="42"/>
    <cellStyle name="Обычный 11" xfId="60"/>
    <cellStyle name="Обычный 12" xfId="64"/>
    <cellStyle name="Обычный 2" xfId="27"/>
    <cellStyle name="Обычный 2 2" xfId="67"/>
    <cellStyle name="Обычный 2 2 2" xfId="28"/>
    <cellStyle name="Обычный 2 2 2 2" xfId="59"/>
    <cellStyle name="Обычный 2 3" xfId="62"/>
    <cellStyle name="Обычный 2 5" xfId="43"/>
    <cellStyle name="Обычный 3" xfId="29"/>
    <cellStyle name="Обычный 3 2" xfId="48"/>
    <cellStyle name="Обычный 3 3" xfId="32"/>
    <cellStyle name="Обычный 3 3 2" xfId="68"/>
    <cellStyle name="Обычный 4" xfId="39"/>
    <cellStyle name="Обычный 4 2" xfId="36"/>
    <cellStyle name="Обычный 4 3" xfId="63"/>
    <cellStyle name="Обычный 4 3 2" xfId="71"/>
    <cellStyle name="Обычный 4 4" xfId="66"/>
    <cellStyle name="Обычный 5" xfId="35"/>
    <cellStyle name="Обычный 6" xfId="33"/>
    <cellStyle name="Обычный 7" xfId="40"/>
    <cellStyle name="Обычный 8" xfId="44"/>
    <cellStyle name="Обычный 9" xfId="57"/>
    <cellStyle name="Параметр" xfId="17"/>
    <cellStyle name="ПеременныеСметы" xfId="18"/>
    <cellStyle name="ПИР" xfId="61"/>
    <cellStyle name="Процентный" xfId="65" builtinId="5"/>
    <cellStyle name="РесСмета" xfId="19"/>
    <cellStyle name="СводВедРес" xfId="20"/>
    <cellStyle name="СводВедРес 2" xfId="37"/>
    <cellStyle name="СводкаСтоимРаб" xfId="21"/>
    <cellStyle name="СводРасч" xfId="22"/>
    <cellStyle name="Титул" xfId="23"/>
    <cellStyle name="Финансовый 2" xfId="30"/>
    <cellStyle name="Финансовый 2 2" xfId="70"/>
    <cellStyle name="Финансовый 5" xfId="34"/>
    <cellStyle name="Финансовый 6" xfId="41"/>
    <cellStyle name="Финансовый 9" xfId="69"/>
    <cellStyle name="Хвост" xfId="24"/>
    <cellStyle name="Ценник" xfId="25"/>
    <cellStyle name="Ценник 2" xfId="38"/>
    <cellStyle name="Экспертиза" xfId="26"/>
  </cellStyles>
  <dxfs count="0"/>
  <tableStyles count="0" defaultTableStyle="TableStyleMedium9" defaultPivotStyle="PivotStyleLight16"/>
  <colors>
    <mruColors>
      <color rgb="FFFF8080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ПО 1-7"/>
      <sheetName val="Данные для расчёта сметы"/>
      <sheetName val="топография"/>
      <sheetName val="Курс_доллара"/>
      <sheetName val="СметаСводная"/>
      <sheetName val="Коэфф1."/>
      <sheetName val="ставки"/>
      <sheetName val="Лист7"/>
      <sheetName val="свод 2"/>
      <sheetName val="Смета"/>
      <sheetName val="СметаСводная Колпино"/>
      <sheetName val="Смета-Т"/>
      <sheetName val="ОПС"/>
      <sheetName val="Дог цена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BreakPreview" topLeftCell="A7" zoomScale="120" zoomScaleNormal="100" zoomScaleSheetLayoutView="120" workbookViewId="0">
      <selection activeCell="A29" sqref="A1:C1048576"/>
    </sheetView>
  </sheetViews>
  <sheetFormatPr defaultRowHeight="12.75" x14ac:dyDescent="0.2"/>
  <cols>
    <col min="1" max="3" width="35" style="155" customWidth="1"/>
    <col min="4" max="16384" width="9.140625" style="155"/>
  </cols>
  <sheetData>
    <row r="1" spans="1:15" ht="15.75" x14ac:dyDescent="0.25">
      <c r="A1" s="236" t="s">
        <v>122</v>
      </c>
      <c r="B1" s="236"/>
      <c r="C1" s="236"/>
    </row>
    <row r="2" spans="1:15" ht="15.75" x14ac:dyDescent="0.25">
      <c r="A2" s="236" t="s">
        <v>123</v>
      </c>
      <c r="B2" s="236"/>
      <c r="C2" s="236"/>
    </row>
    <row r="3" spans="1:15" ht="20.25" customHeight="1" x14ac:dyDescent="0.2">
      <c r="A3" s="237" t="s">
        <v>39</v>
      </c>
      <c r="B3" s="238"/>
      <c r="C3" s="238"/>
    </row>
    <row r="4" spans="1:15" ht="27" customHeight="1" x14ac:dyDescent="0.2">
      <c r="A4" s="239" t="s">
        <v>142</v>
      </c>
      <c r="B4" s="237"/>
      <c r="C4" s="237"/>
    </row>
    <row r="5" spans="1:15" ht="59.25" customHeight="1" x14ac:dyDescent="0.2">
      <c r="A5" s="240" t="s">
        <v>124</v>
      </c>
      <c r="B5" s="240"/>
      <c r="C5" s="240"/>
    </row>
    <row r="6" spans="1:15" ht="15.75" hidden="1" x14ac:dyDescent="0.2">
      <c r="A6" s="241" t="s">
        <v>125</v>
      </c>
      <c r="B6" s="241"/>
      <c r="C6" s="241"/>
    </row>
    <row r="7" spans="1:15" ht="69.75" customHeight="1" x14ac:dyDescent="0.2">
      <c r="A7" s="235" t="s">
        <v>126</v>
      </c>
      <c r="B7" s="235"/>
      <c r="C7" s="235"/>
    </row>
    <row r="8" spans="1:15" ht="15.75" hidden="1" x14ac:dyDescent="0.2">
      <c r="A8" s="231" t="s">
        <v>127</v>
      </c>
      <c r="B8" s="231"/>
      <c r="C8" s="231"/>
    </row>
    <row r="9" spans="1:15" ht="52.9" hidden="1" customHeight="1" x14ac:dyDescent="0.2">
      <c r="A9" s="230" t="s">
        <v>128</v>
      </c>
      <c r="B9" s="230"/>
      <c r="C9" s="230"/>
    </row>
    <row r="10" spans="1:15" ht="27.6" hidden="1" customHeight="1" x14ac:dyDescent="0.2">
      <c r="A10" s="232" t="s">
        <v>129</v>
      </c>
      <c r="B10" s="232"/>
      <c r="C10" s="232"/>
    </row>
    <row r="11" spans="1:15" ht="28.9" hidden="1" customHeight="1" x14ac:dyDescent="0.25">
      <c r="A11" s="232" t="s">
        <v>130</v>
      </c>
      <c r="B11" s="232"/>
      <c r="C11" s="232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</row>
    <row r="12" spans="1:15" ht="34.15" hidden="1" customHeight="1" x14ac:dyDescent="0.2">
      <c r="A12" s="232" t="s">
        <v>131</v>
      </c>
      <c r="B12" s="232"/>
      <c r="C12" s="232"/>
      <c r="D12" s="157"/>
      <c r="E12" s="157"/>
      <c r="F12" s="157"/>
      <c r="G12" s="157"/>
      <c r="H12" s="157"/>
      <c r="I12" s="157"/>
      <c r="J12" s="157"/>
      <c r="K12" s="157"/>
    </row>
    <row r="13" spans="1:15" ht="36.6" hidden="1" customHeight="1" x14ac:dyDescent="0.2">
      <c r="A13" s="230" t="s">
        <v>132</v>
      </c>
      <c r="B13" s="230"/>
      <c r="C13" s="230"/>
    </row>
    <row r="14" spans="1:15" ht="15.75" hidden="1" x14ac:dyDescent="0.2">
      <c r="A14" s="231" t="s">
        <v>133</v>
      </c>
      <c r="B14" s="231"/>
      <c r="C14" s="231"/>
    </row>
    <row r="15" spans="1:15" ht="52.9" hidden="1" customHeight="1" x14ac:dyDescent="0.2">
      <c r="A15" s="230" t="s">
        <v>134</v>
      </c>
      <c r="B15" s="230"/>
      <c r="C15" s="230"/>
    </row>
    <row r="16" spans="1:15" ht="27.6" hidden="1" customHeight="1" x14ac:dyDescent="0.2">
      <c r="A16" s="232" t="s">
        <v>135</v>
      </c>
      <c r="B16" s="232"/>
      <c r="C16" s="232"/>
    </row>
    <row r="17" spans="1:15" ht="28.9" hidden="1" customHeight="1" x14ac:dyDescent="0.25">
      <c r="A17" s="232" t="s">
        <v>130</v>
      </c>
      <c r="B17" s="232"/>
      <c r="C17" s="232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</row>
    <row r="18" spans="1:15" ht="34.15" hidden="1" customHeight="1" x14ac:dyDescent="0.2">
      <c r="A18" s="232" t="s">
        <v>131</v>
      </c>
      <c r="B18" s="232"/>
      <c r="C18" s="232"/>
      <c r="D18" s="157"/>
      <c r="E18" s="157"/>
      <c r="F18" s="157"/>
      <c r="G18" s="157"/>
      <c r="H18" s="157"/>
      <c r="I18" s="157"/>
      <c r="J18" s="157"/>
      <c r="K18" s="157"/>
    </row>
    <row r="19" spans="1:15" ht="36.6" hidden="1" customHeight="1" x14ac:dyDescent="0.2">
      <c r="A19" s="230" t="s">
        <v>132</v>
      </c>
      <c r="B19" s="230"/>
      <c r="C19" s="230"/>
    </row>
    <row r="20" spans="1:15" ht="30" customHeight="1" x14ac:dyDescent="0.2">
      <c r="A20" s="228" t="s">
        <v>136</v>
      </c>
      <c r="B20" s="233"/>
      <c r="C20" s="233"/>
    </row>
    <row r="21" spans="1:15" ht="15.75" x14ac:dyDescent="0.2">
      <c r="A21" s="234" t="s">
        <v>137</v>
      </c>
      <c r="B21" s="234"/>
      <c r="C21" s="234"/>
    </row>
    <row r="22" spans="1:15" ht="57" customHeight="1" x14ac:dyDescent="0.2">
      <c r="A22" s="235" t="s">
        <v>159</v>
      </c>
      <c r="B22" s="235"/>
      <c r="C22" s="235"/>
    </row>
    <row r="23" spans="1:15" ht="54.75" customHeight="1" x14ac:dyDescent="0.2">
      <c r="A23" s="235" t="s">
        <v>150</v>
      </c>
      <c r="B23" s="235"/>
      <c r="C23" s="235"/>
    </row>
    <row r="24" spans="1:15" ht="51" customHeight="1" x14ac:dyDescent="0.2">
      <c r="A24" s="227" t="s">
        <v>149</v>
      </c>
      <c r="B24" s="227"/>
      <c r="C24" s="227"/>
    </row>
    <row r="25" spans="1:15" s="158" customFormat="1" ht="54.75" customHeight="1" x14ac:dyDescent="0.25">
      <c r="A25" s="227" t="s">
        <v>138</v>
      </c>
      <c r="B25" s="227"/>
      <c r="C25" s="227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15" s="158" customFormat="1" ht="51.75" customHeight="1" x14ac:dyDescent="0.2">
      <c r="A26" s="227" t="s">
        <v>131</v>
      </c>
      <c r="B26" s="227"/>
      <c r="C26" s="227"/>
      <c r="D26" s="159"/>
      <c r="E26" s="159"/>
      <c r="F26" s="159"/>
      <c r="G26" s="159"/>
      <c r="H26" s="159"/>
      <c r="I26" s="159"/>
      <c r="J26" s="159"/>
      <c r="K26" s="159"/>
    </row>
    <row r="27" spans="1:15" s="158" customFormat="1" ht="49.5" customHeight="1" x14ac:dyDescent="0.2">
      <c r="A27" s="228" t="s">
        <v>132</v>
      </c>
      <c r="B27" s="228"/>
      <c r="C27" s="228"/>
    </row>
    <row r="28" spans="1:15" s="158" customFormat="1" ht="15.75" x14ac:dyDescent="0.2">
      <c r="A28" s="228" t="s">
        <v>139</v>
      </c>
      <c r="B28" s="228"/>
      <c r="C28" s="228"/>
    </row>
    <row r="29" spans="1:15" s="197" customFormat="1" ht="15.75" x14ac:dyDescent="0.2">
      <c r="A29" s="196"/>
      <c r="B29" s="196"/>
      <c r="C29" s="196"/>
    </row>
    <row r="30" spans="1:15" s="199" customFormat="1" ht="15.75" x14ac:dyDescent="0.25">
      <c r="A30" s="198" t="s">
        <v>140</v>
      </c>
      <c r="B30" s="160"/>
      <c r="C30" s="198"/>
    </row>
    <row r="31" spans="1:15" s="197" customFormat="1" ht="15.75" x14ac:dyDescent="0.2">
      <c r="A31" s="229"/>
      <c r="B31" s="229"/>
      <c r="C31" s="229"/>
    </row>
    <row r="32" spans="1:15" s="197" customFormat="1" ht="15.75" x14ac:dyDescent="0.25">
      <c r="A32" s="200"/>
      <c r="B32" s="160">
        <f>НМЦК!S24</f>
        <v>99554152.980000004</v>
      </c>
      <c r="C32" s="198" t="s">
        <v>141</v>
      </c>
    </row>
    <row r="34" spans="1:1" x14ac:dyDescent="0.2">
      <c r="A34" s="193"/>
    </row>
  </sheetData>
  <mergeCells count="29"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5:C25"/>
    <mergeCell ref="A26:C26"/>
    <mergeCell ref="A27:C27"/>
    <mergeCell ref="A28:C28"/>
    <mergeCell ref="A31:C3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topLeftCell="A11" zoomScaleNormal="100" zoomScaleSheetLayoutView="100" workbookViewId="0">
      <selection activeCell="D17" sqref="D17"/>
    </sheetView>
  </sheetViews>
  <sheetFormatPr defaultRowHeight="15" x14ac:dyDescent="0.25"/>
  <cols>
    <col min="1" max="1" width="9.140625" style="151"/>
    <col min="2" max="2" width="55.42578125" style="151" customWidth="1"/>
    <col min="3" max="3" width="14.5703125" style="151" customWidth="1"/>
    <col min="4" max="4" width="17.42578125" style="151" customWidth="1"/>
    <col min="5" max="5" width="21.42578125" style="151" hidden="1" customWidth="1"/>
    <col min="6" max="8" width="10.140625" style="151" bestFit="1" customWidth="1"/>
    <col min="9" max="16384" width="9.140625" style="151"/>
  </cols>
  <sheetData>
    <row r="1" spans="1:8" hidden="1" x14ac:dyDescent="0.25">
      <c r="A1" s="242" t="s">
        <v>113</v>
      </c>
      <c r="B1" s="242"/>
      <c r="C1" s="242"/>
      <c r="D1" s="242"/>
      <c r="E1" s="242"/>
    </row>
    <row r="2" spans="1:8" hidden="1" x14ac:dyDescent="0.25">
      <c r="A2" s="242" t="s">
        <v>39</v>
      </c>
      <c r="B2" s="242"/>
      <c r="C2" s="242"/>
      <c r="D2" s="242"/>
      <c r="E2" s="242"/>
    </row>
    <row r="3" spans="1:8" ht="46.5" hidden="1" customHeight="1" x14ac:dyDescent="0.25">
      <c r="A3" s="247" t="s">
        <v>88</v>
      </c>
      <c r="B3" s="248"/>
      <c r="C3" s="248"/>
      <c r="D3" s="248"/>
      <c r="E3" s="248"/>
    </row>
    <row r="4" spans="1:8" hidden="1" x14ac:dyDescent="0.25"/>
    <row r="5" spans="1:8" ht="30" hidden="1" customHeight="1" x14ac:dyDescent="0.25">
      <c r="A5" s="243" t="s">
        <v>114</v>
      </c>
      <c r="B5" s="243" t="s">
        <v>115</v>
      </c>
      <c r="C5" s="244" t="s">
        <v>116</v>
      </c>
      <c r="D5" s="244"/>
      <c r="E5" s="245" t="s">
        <v>117</v>
      </c>
    </row>
    <row r="6" spans="1:8" ht="28.5" hidden="1" customHeight="1" x14ac:dyDescent="0.25">
      <c r="A6" s="243"/>
      <c r="B6" s="243"/>
      <c r="C6" s="152" t="s">
        <v>118</v>
      </c>
      <c r="D6" s="152" t="s">
        <v>119</v>
      </c>
      <c r="E6" s="246"/>
    </row>
    <row r="7" spans="1:8" ht="76.5" hidden="1" customHeight="1" x14ac:dyDescent="0.25">
      <c r="A7" s="152">
        <v>1</v>
      </c>
      <c r="B7" s="190" t="s">
        <v>143</v>
      </c>
      <c r="C7" s="191">
        <v>44713</v>
      </c>
      <c r="D7" s="191">
        <v>44844</v>
      </c>
      <c r="E7" s="192">
        <f>D7-C7+1</f>
        <v>132</v>
      </c>
      <c r="F7" s="153"/>
      <c r="G7" s="153"/>
      <c r="H7" s="153"/>
    </row>
    <row r="8" spans="1:8" ht="27" hidden="1" customHeight="1" x14ac:dyDescent="0.25">
      <c r="A8" s="152">
        <v>2</v>
      </c>
      <c r="B8" s="190" t="s">
        <v>120</v>
      </c>
      <c r="C8" s="191">
        <f>D7</f>
        <v>44844</v>
      </c>
      <c r="D8" s="191">
        <f>D7</f>
        <v>44844</v>
      </c>
      <c r="E8" s="192">
        <f>D8-C8+1</f>
        <v>1</v>
      </c>
    </row>
    <row r="9" spans="1:8" ht="55.5" hidden="1" customHeight="1" x14ac:dyDescent="0.25">
      <c r="A9" s="152">
        <v>3</v>
      </c>
      <c r="B9" s="190" t="s">
        <v>121</v>
      </c>
      <c r="C9" s="191">
        <f>D7</f>
        <v>44844</v>
      </c>
      <c r="D9" s="191">
        <f>D7</f>
        <v>44844</v>
      </c>
      <c r="E9" s="192">
        <f>D9-C9+1</f>
        <v>1</v>
      </c>
    </row>
    <row r="10" spans="1:8" hidden="1" x14ac:dyDescent="0.25">
      <c r="E10" s="154">
        <f>E7</f>
        <v>132</v>
      </c>
    </row>
    <row r="11" spans="1:8" x14ac:dyDescent="0.25">
      <c r="A11" s="242" t="s">
        <v>113</v>
      </c>
      <c r="B11" s="242"/>
      <c r="C11" s="242"/>
      <c r="D11" s="242"/>
      <c r="E11" s="242"/>
    </row>
    <row r="12" spans="1:8" x14ac:dyDescent="0.25">
      <c r="A12" s="242" t="s">
        <v>39</v>
      </c>
      <c r="B12" s="242"/>
      <c r="C12" s="242"/>
      <c r="D12" s="242"/>
      <c r="E12" s="242"/>
    </row>
    <row r="13" spans="1:8" ht="59.25" customHeight="1" x14ac:dyDescent="0.25">
      <c r="A13" s="247" t="s">
        <v>88</v>
      </c>
      <c r="B13" s="247"/>
      <c r="C13" s="247"/>
      <c r="D13" s="247"/>
      <c r="E13" s="224"/>
    </row>
    <row r="14" spans="1:8" x14ac:dyDescent="0.25">
      <c r="F14" s="153"/>
      <c r="G14" s="153"/>
      <c r="H14" s="153"/>
    </row>
    <row r="15" spans="1:8" x14ac:dyDescent="0.25">
      <c r="A15" s="243" t="s">
        <v>114</v>
      </c>
      <c r="B15" s="243" t="s">
        <v>115</v>
      </c>
      <c r="C15" s="244" t="s">
        <v>116</v>
      </c>
      <c r="D15" s="244"/>
      <c r="E15" s="245"/>
    </row>
    <row r="16" spans="1:8" x14ac:dyDescent="0.25">
      <c r="A16" s="243"/>
      <c r="B16" s="243"/>
      <c r="C16" s="223" t="s">
        <v>118</v>
      </c>
      <c r="D16" s="223" t="s">
        <v>119</v>
      </c>
      <c r="E16" s="246"/>
    </row>
    <row r="17" spans="1:5" ht="105.75" customHeight="1" x14ac:dyDescent="0.25">
      <c r="A17" s="223">
        <v>1</v>
      </c>
      <c r="B17" s="225" t="s">
        <v>167</v>
      </c>
      <c r="C17" s="226" t="s">
        <v>168</v>
      </c>
      <c r="D17" s="226">
        <v>44844</v>
      </c>
      <c r="E17" s="192"/>
    </row>
  </sheetData>
  <mergeCells count="14">
    <mergeCell ref="A1:E1"/>
    <mergeCell ref="A2:E2"/>
    <mergeCell ref="A3:E3"/>
    <mergeCell ref="A5:A6"/>
    <mergeCell ref="B5:B6"/>
    <mergeCell ref="C5:D5"/>
    <mergeCell ref="E5:E6"/>
    <mergeCell ref="A11:E11"/>
    <mergeCell ref="A12:E12"/>
    <mergeCell ref="A15:A16"/>
    <mergeCell ref="B15:B16"/>
    <mergeCell ref="C15:D15"/>
    <mergeCell ref="E15:E16"/>
    <mergeCell ref="A13:D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Normal="100" zoomScaleSheetLayoutView="100" workbookViewId="0">
      <selection activeCell="K28" sqref="A1:K28"/>
    </sheetView>
  </sheetViews>
  <sheetFormatPr defaultRowHeight="15" x14ac:dyDescent="0.25"/>
  <cols>
    <col min="1" max="3" width="9.140625" style="85"/>
    <col min="4" max="4" width="12.42578125" style="85" customWidth="1"/>
    <col min="5" max="6" width="9.140625" style="85"/>
    <col min="7" max="7" width="19" style="85" customWidth="1"/>
    <col min="8" max="8" width="9.85546875" style="85" customWidth="1"/>
    <col min="9" max="9" width="10.42578125" style="85" customWidth="1"/>
    <col min="10" max="10" width="16.7109375" style="85" customWidth="1"/>
    <col min="11" max="11" width="11.28515625" style="85" customWidth="1"/>
    <col min="12" max="16384" width="9.140625" style="85"/>
  </cols>
  <sheetData>
    <row r="1" spans="1:16" ht="15.75" x14ac:dyDescent="0.25">
      <c r="A1" s="251" t="s">
        <v>49</v>
      </c>
      <c r="B1" s="251"/>
      <c r="C1" s="251"/>
      <c r="D1" s="251"/>
      <c r="E1" s="251"/>
      <c r="F1" s="251"/>
      <c r="G1" s="251"/>
      <c r="H1" s="251"/>
      <c r="I1" s="251"/>
      <c r="J1" s="251"/>
      <c r="K1" s="83"/>
      <c r="L1" s="83"/>
      <c r="M1" s="83"/>
      <c r="N1" s="83"/>
      <c r="O1" s="83"/>
      <c r="P1" s="84"/>
    </row>
    <row r="2" spans="1:16" ht="15.75" x14ac:dyDescent="0.25">
      <c r="A2" s="251" t="s">
        <v>50</v>
      </c>
      <c r="B2" s="251"/>
      <c r="C2" s="251"/>
      <c r="D2" s="251"/>
      <c r="E2" s="251"/>
      <c r="F2" s="251"/>
      <c r="G2" s="251"/>
      <c r="H2" s="251"/>
      <c r="I2" s="251"/>
      <c r="J2" s="251"/>
      <c r="K2" s="83"/>
      <c r="L2" s="83"/>
      <c r="M2" s="83"/>
      <c r="N2" s="83"/>
      <c r="O2" s="83"/>
      <c r="P2" s="84"/>
    </row>
    <row r="3" spans="1:16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4"/>
    </row>
    <row r="4" spans="1:16" ht="51.75" customHeight="1" x14ac:dyDescent="0.25">
      <c r="A4" s="87" t="s">
        <v>51</v>
      </c>
      <c r="B4" s="86"/>
      <c r="C4" s="252" t="s">
        <v>88</v>
      </c>
      <c r="D4" s="252"/>
      <c r="E4" s="252"/>
      <c r="F4" s="252"/>
      <c r="G4" s="252"/>
      <c r="H4" s="252"/>
      <c r="I4" s="252"/>
      <c r="J4" s="252"/>
      <c r="K4" s="252"/>
      <c r="L4" s="86"/>
      <c r="M4" s="86"/>
      <c r="N4" s="86"/>
      <c r="O4" s="86"/>
      <c r="P4" s="84"/>
    </row>
    <row r="5" spans="1:16" ht="15.75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4"/>
    </row>
    <row r="6" spans="1:16" ht="15.75" x14ac:dyDescent="0.25">
      <c r="A6" s="253" t="s">
        <v>52</v>
      </c>
      <c r="B6" s="253"/>
      <c r="C6" s="253"/>
      <c r="D6" s="253"/>
      <c r="E6" s="253"/>
      <c r="F6" s="253"/>
      <c r="G6" s="215">
        <f>НМЦ!F15</f>
        <v>99554152.980000004</v>
      </c>
      <c r="H6" s="216"/>
      <c r="I6" s="216"/>
      <c r="J6" s="216"/>
      <c r="K6" s="216"/>
      <c r="L6" s="88"/>
      <c r="M6" s="88"/>
      <c r="N6" s="88"/>
      <c r="O6" s="88"/>
      <c r="P6" s="84"/>
    </row>
    <row r="7" spans="1:16" ht="15.75" x14ac:dyDescent="0.25">
      <c r="A7" s="254" t="s">
        <v>166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89"/>
      <c r="M7" s="89"/>
      <c r="N7" s="89"/>
      <c r="O7" s="89"/>
      <c r="P7" s="84"/>
    </row>
    <row r="8" spans="1:16" ht="15.75" x14ac:dyDescent="0.25">
      <c r="A8" s="86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4"/>
    </row>
    <row r="9" spans="1:16" s="93" customFormat="1" ht="15.75" x14ac:dyDescent="0.25">
      <c r="A9" s="91" t="s">
        <v>54</v>
      </c>
      <c r="B9" s="92"/>
      <c r="C9" s="92"/>
      <c r="D9" s="92"/>
      <c r="E9" s="92"/>
      <c r="F9" s="92"/>
      <c r="G9" s="92"/>
      <c r="H9" s="92"/>
      <c r="I9" s="92"/>
    </row>
    <row r="10" spans="1:16" s="93" customFormat="1" ht="15.75" x14ac:dyDescent="0.25">
      <c r="A10" s="91" t="s">
        <v>55</v>
      </c>
      <c r="B10" s="92"/>
      <c r="C10" s="92"/>
      <c r="D10" s="92"/>
      <c r="E10" s="92"/>
      <c r="F10" s="92"/>
      <c r="G10" s="92"/>
      <c r="H10" s="92"/>
      <c r="I10" s="92"/>
    </row>
    <row r="11" spans="1:16" s="93" customFormat="1" ht="15.75" x14ac:dyDescent="0.25">
      <c r="A11" s="91" t="s">
        <v>56</v>
      </c>
      <c r="B11" s="92"/>
      <c r="C11" s="92"/>
      <c r="D11" s="92"/>
      <c r="E11" s="92"/>
      <c r="F11" s="92"/>
      <c r="G11" s="92"/>
      <c r="H11" s="92"/>
      <c r="I11" s="92"/>
    </row>
    <row r="12" spans="1:16" s="93" customFormat="1" ht="15.75" x14ac:dyDescent="0.25">
      <c r="A12" s="91" t="s">
        <v>57</v>
      </c>
      <c r="B12" s="92"/>
      <c r="C12" s="92"/>
      <c r="D12" s="92"/>
      <c r="E12" s="92"/>
      <c r="F12" s="92"/>
      <c r="G12" s="92"/>
      <c r="H12" s="92"/>
      <c r="I12" s="92"/>
    </row>
    <row r="13" spans="1:16" s="93" customFormat="1" ht="15.75" x14ac:dyDescent="0.25">
      <c r="A13" s="91" t="s">
        <v>58</v>
      </c>
      <c r="B13" s="92"/>
      <c r="C13" s="92"/>
      <c r="D13" s="92"/>
      <c r="E13" s="92"/>
      <c r="F13" s="92"/>
      <c r="G13" s="92"/>
      <c r="H13" s="92"/>
      <c r="I13" s="92"/>
    </row>
    <row r="14" spans="1:16" s="94" customFormat="1" x14ac:dyDescent="0.25">
      <c r="A14" s="91" t="s">
        <v>59</v>
      </c>
      <c r="B14" s="91"/>
      <c r="C14" s="91"/>
      <c r="D14" s="91"/>
      <c r="E14" s="91"/>
      <c r="F14" s="91"/>
      <c r="G14" s="91"/>
      <c r="H14" s="91"/>
      <c r="I14" s="91"/>
    </row>
    <row r="15" spans="1:16" s="94" customFormat="1" x14ac:dyDescent="0.25">
      <c r="A15" s="91" t="s">
        <v>60</v>
      </c>
      <c r="B15" s="91"/>
      <c r="C15" s="91"/>
      <c r="D15" s="91"/>
      <c r="E15" s="91"/>
      <c r="F15" s="91"/>
      <c r="G15" s="91"/>
      <c r="H15" s="91"/>
      <c r="I15" s="91"/>
    </row>
    <row r="16" spans="1:16" s="94" customFormat="1" x14ac:dyDescent="0.25">
      <c r="A16" s="91" t="s">
        <v>61</v>
      </c>
      <c r="B16" s="91"/>
      <c r="C16" s="91"/>
      <c r="D16" s="91"/>
      <c r="E16" s="91"/>
      <c r="F16" s="91"/>
      <c r="G16" s="91"/>
      <c r="H16" s="91"/>
      <c r="I16" s="91"/>
    </row>
    <row r="17" spans="1:16" s="94" customFormat="1" x14ac:dyDescent="0.25">
      <c r="A17" s="91" t="s">
        <v>62</v>
      </c>
      <c r="B17" s="91"/>
      <c r="C17" s="91"/>
      <c r="D17" s="91"/>
      <c r="E17" s="91"/>
      <c r="F17" s="91"/>
      <c r="G17" s="91"/>
      <c r="H17" s="91"/>
      <c r="I17" s="91"/>
    </row>
    <row r="18" spans="1:16" s="94" customFormat="1" ht="17.25" customHeight="1" x14ac:dyDescent="0.25">
      <c r="A18" s="95" t="s">
        <v>63</v>
      </c>
      <c r="B18" s="91"/>
      <c r="C18" s="91"/>
      <c r="D18" s="91"/>
      <c r="E18" s="91"/>
      <c r="F18" s="91"/>
      <c r="G18" s="91"/>
      <c r="H18" s="91"/>
      <c r="I18" s="91"/>
    </row>
    <row r="19" spans="1:16" s="94" customFormat="1" ht="17.25" customHeight="1" x14ac:dyDescent="0.25">
      <c r="A19" s="95" t="s">
        <v>161</v>
      </c>
      <c r="B19" s="91"/>
      <c r="C19" s="91"/>
      <c r="D19" s="91"/>
      <c r="E19" s="91"/>
      <c r="F19" s="91"/>
      <c r="G19" s="91"/>
      <c r="H19" s="91"/>
      <c r="I19" s="91"/>
    </row>
    <row r="20" spans="1:16" s="97" customFormat="1" ht="30.75" customHeight="1" x14ac:dyDescent="0.25">
      <c r="A20" s="249" t="s">
        <v>64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98"/>
      <c r="M20" s="98"/>
      <c r="N20" s="98"/>
      <c r="O20" s="98"/>
    </row>
    <row r="21" spans="1:16" s="97" customFormat="1" ht="30.75" customHeight="1" x14ac:dyDescent="0.25">
      <c r="A21" s="249" t="s">
        <v>65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6" s="97" customFormat="1" x14ac:dyDescent="0.25">
      <c r="A22" s="91" t="s">
        <v>66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6" ht="15.75" x14ac:dyDescent="0.25">
      <c r="A23" s="99"/>
      <c r="B23" s="100"/>
      <c r="C23" s="90"/>
      <c r="D23" s="90"/>
      <c r="E23" s="90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4"/>
    </row>
    <row r="24" spans="1:16" ht="15.75" x14ac:dyDescent="0.25">
      <c r="A24" s="90" t="s">
        <v>67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86"/>
      <c r="M24" s="86"/>
      <c r="N24" s="86"/>
      <c r="O24" s="86"/>
      <c r="P24" s="84"/>
    </row>
    <row r="25" spans="1:16" ht="20.25" customHeight="1" x14ac:dyDescent="0.25">
      <c r="A25" s="90" t="s">
        <v>68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86"/>
      <c r="M25" s="86"/>
      <c r="N25" s="86"/>
      <c r="O25" s="86"/>
      <c r="P25" s="84"/>
    </row>
    <row r="26" spans="1:16" ht="15.75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86"/>
      <c r="M26" s="86"/>
      <c r="N26" s="86"/>
      <c r="O26" s="86"/>
      <c r="P26" s="84"/>
    </row>
    <row r="27" spans="1:16" ht="15.75" x14ac:dyDescent="0.25">
      <c r="A27" s="86" t="s">
        <v>69</v>
      </c>
      <c r="B27" s="86"/>
      <c r="C27" s="86"/>
      <c r="D27" s="86"/>
      <c r="E27" s="86"/>
      <c r="G27" s="101"/>
      <c r="H27" s="102"/>
      <c r="I27" s="101"/>
      <c r="J27" s="103"/>
      <c r="K27" s="104"/>
      <c r="L27" s="104"/>
      <c r="M27" s="5"/>
      <c r="N27" s="5"/>
      <c r="O27" s="5"/>
      <c r="P27" s="84"/>
    </row>
    <row r="28" spans="1:16" ht="15.75" x14ac:dyDescent="0.25">
      <c r="A28" s="86"/>
      <c r="B28" s="86"/>
      <c r="C28" s="86"/>
      <c r="D28" s="86"/>
      <c r="E28" s="86"/>
      <c r="G28" s="250" t="s">
        <v>70</v>
      </c>
      <c r="H28" s="250"/>
      <c r="I28" s="250"/>
      <c r="J28" s="250"/>
      <c r="K28" s="105"/>
      <c r="L28" s="86"/>
      <c r="M28" s="5"/>
      <c r="N28" s="5"/>
      <c r="O28" s="5"/>
      <c r="P28" s="84"/>
    </row>
    <row r="29" spans="1:16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8">
    <mergeCell ref="A21:K21"/>
    <mergeCell ref="G28:J28"/>
    <mergeCell ref="A1:J1"/>
    <mergeCell ref="A2:J2"/>
    <mergeCell ref="C4:K4"/>
    <mergeCell ref="A6:F6"/>
    <mergeCell ref="A7:K7"/>
    <mergeCell ref="A20:K2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view="pageBreakPreview" topLeftCell="B16" zoomScale="70" zoomScaleNormal="80" zoomScaleSheetLayoutView="70" workbookViewId="0">
      <selection activeCell="S24" sqref="S24"/>
    </sheetView>
  </sheetViews>
  <sheetFormatPr defaultRowHeight="15.75" outlineLevelCol="1" x14ac:dyDescent="0.25"/>
  <cols>
    <col min="1" max="1" width="4.5703125" style="24" hidden="1" customWidth="1"/>
    <col min="2" max="2" width="4.42578125" style="24" customWidth="1"/>
    <col min="3" max="3" width="25.28515625" style="24" customWidth="1"/>
    <col min="4" max="4" width="47" style="24" customWidth="1"/>
    <col min="5" max="6" width="21.28515625" style="24" hidden="1" customWidth="1" outlineLevel="1"/>
    <col min="7" max="7" width="20.85546875" style="24" customWidth="1" collapsed="1"/>
    <col min="8" max="8" width="19" style="24" customWidth="1"/>
    <col min="9" max="9" width="16.28515625" style="24" customWidth="1"/>
    <col min="10" max="10" width="22.42578125" style="24" customWidth="1"/>
    <col min="11" max="11" width="17.42578125" style="24" customWidth="1"/>
    <col min="12" max="12" width="16.5703125" style="24" customWidth="1"/>
    <col min="13" max="13" width="18.28515625" style="24" customWidth="1"/>
    <col min="14" max="14" width="29.140625" style="24" customWidth="1"/>
    <col min="15" max="15" width="19" style="24" customWidth="1"/>
    <col min="16" max="16" width="20.140625" style="24" customWidth="1"/>
    <col min="17" max="17" width="22" style="24" customWidth="1"/>
    <col min="18" max="18" width="23.5703125" style="24" customWidth="1"/>
    <col min="19" max="19" width="29" style="24" customWidth="1"/>
    <col min="20" max="20" width="22.140625" style="24" customWidth="1"/>
    <col min="21" max="21" width="24.85546875" style="51" customWidth="1"/>
    <col min="22" max="16384" width="9.140625" style="24"/>
  </cols>
  <sheetData>
    <row r="1" spans="1:21" s="23" customFormat="1" x14ac:dyDescent="0.25">
      <c r="A1" s="273" t="s">
        <v>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U1" s="119"/>
    </row>
    <row r="2" spans="1:21" s="23" customFormat="1" x14ac:dyDescent="0.25">
      <c r="A2" s="1"/>
      <c r="B2" s="1"/>
      <c r="C2" s="1"/>
      <c r="D2" s="1"/>
      <c r="E2" s="130"/>
      <c r="F2" s="130"/>
      <c r="G2" s="1"/>
      <c r="H2" s="1"/>
      <c r="I2" s="1"/>
      <c r="J2" s="1"/>
      <c r="K2" s="1"/>
      <c r="L2" s="1"/>
      <c r="M2" s="1"/>
      <c r="N2" s="1"/>
      <c r="O2" s="1"/>
      <c r="U2" s="119"/>
    </row>
    <row r="3" spans="1:21" s="23" customFormat="1" x14ac:dyDescent="0.25">
      <c r="A3" s="2" t="s">
        <v>10</v>
      </c>
      <c r="B3" s="2"/>
      <c r="C3" s="274" t="s">
        <v>88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U3" s="119"/>
    </row>
    <row r="4" spans="1:21" s="23" customFormat="1" x14ac:dyDescent="0.25">
      <c r="A4" s="3" t="s">
        <v>11</v>
      </c>
      <c r="B4" s="3"/>
      <c r="C4" s="3" t="s">
        <v>89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119"/>
    </row>
    <row r="5" spans="1:21" s="23" customFormat="1" x14ac:dyDescent="0.25">
      <c r="A5" s="4" t="s">
        <v>12</v>
      </c>
      <c r="B5" s="4" t="s">
        <v>12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U5" s="119"/>
    </row>
    <row r="6" spans="1:21" s="23" customFormat="1" ht="27.75" customHeight="1" x14ac:dyDescent="0.25">
      <c r="A6" s="275" t="s">
        <v>154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U6" s="119"/>
    </row>
    <row r="7" spans="1:21" x14ac:dyDescent="0.25">
      <c r="B7" s="9"/>
      <c r="C7" s="10"/>
      <c r="D7" s="11"/>
      <c r="E7" s="11"/>
      <c r="F7" s="11"/>
      <c r="G7" s="12"/>
      <c r="H7" s="12"/>
      <c r="I7" s="12"/>
      <c r="J7" s="13"/>
    </row>
    <row r="8" spans="1:21" x14ac:dyDescent="0.25">
      <c r="B8" s="9"/>
      <c r="C8" s="14"/>
      <c r="D8" s="14"/>
      <c r="E8" s="14"/>
      <c r="F8" s="14"/>
      <c r="G8" s="14"/>
      <c r="H8" s="14"/>
      <c r="I8" s="14"/>
      <c r="J8" s="14"/>
    </row>
    <row r="9" spans="1:21" x14ac:dyDescent="0.25">
      <c r="B9" s="276" t="s">
        <v>0</v>
      </c>
      <c r="C9" s="277" t="s">
        <v>1</v>
      </c>
      <c r="D9" s="276" t="s">
        <v>2</v>
      </c>
      <c r="E9" s="131"/>
      <c r="F9" s="131"/>
      <c r="G9" s="259"/>
      <c r="H9" s="259"/>
      <c r="I9" s="259"/>
      <c r="J9" s="259"/>
      <c r="K9" s="25"/>
      <c r="L9" s="25"/>
      <c r="M9" s="25"/>
      <c r="N9" s="25"/>
      <c r="O9" s="25"/>
      <c r="P9" s="25"/>
    </row>
    <row r="10" spans="1:21" ht="140.25" customHeight="1" x14ac:dyDescent="0.25">
      <c r="B10" s="276"/>
      <c r="C10" s="277"/>
      <c r="D10" s="276"/>
      <c r="E10" s="131" t="s">
        <v>162</v>
      </c>
      <c r="F10" s="210" t="s">
        <v>163</v>
      </c>
      <c r="G10" s="15" t="s">
        <v>20</v>
      </c>
      <c r="H10" s="15" t="s">
        <v>3</v>
      </c>
      <c r="I10" s="15" t="s">
        <v>4</v>
      </c>
      <c r="J10" s="15" t="s">
        <v>5</v>
      </c>
      <c r="K10" s="6" t="s">
        <v>18</v>
      </c>
      <c r="L10" s="6" t="s">
        <v>13</v>
      </c>
      <c r="M10" s="7" t="s">
        <v>87</v>
      </c>
      <c r="N10" s="8" t="s">
        <v>97</v>
      </c>
      <c r="O10" s="8" t="s">
        <v>14</v>
      </c>
      <c r="P10" s="8" t="s">
        <v>19</v>
      </c>
      <c r="Q10" s="22" t="s">
        <v>15</v>
      </c>
      <c r="R10" s="8" t="s">
        <v>16</v>
      </c>
      <c r="S10" s="8" t="s">
        <v>26</v>
      </c>
      <c r="T10" s="8" t="s">
        <v>17</v>
      </c>
    </row>
    <row r="11" spans="1:21" s="26" customFormat="1" x14ac:dyDescent="0.25">
      <c r="B11" s="16">
        <v>1</v>
      </c>
      <c r="C11" s="16">
        <v>2</v>
      </c>
      <c r="D11" s="16">
        <v>3</v>
      </c>
      <c r="E11" s="16"/>
      <c r="F11" s="16"/>
      <c r="G11" s="16">
        <v>4</v>
      </c>
      <c r="H11" s="16">
        <v>5</v>
      </c>
      <c r="I11" s="16">
        <v>6</v>
      </c>
      <c r="J11" s="16">
        <v>7</v>
      </c>
      <c r="K11" s="16">
        <v>8</v>
      </c>
      <c r="L11" s="16">
        <v>9</v>
      </c>
      <c r="M11" s="16">
        <v>10</v>
      </c>
      <c r="N11" s="16">
        <v>11</v>
      </c>
      <c r="O11" s="16">
        <v>12</v>
      </c>
      <c r="P11" s="16">
        <v>13</v>
      </c>
      <c r="Q11" s="16">
        <v>14</v>
      </c>
      <c r="R11" s="16">
        <v>15</v>
      </c>
      <c r="S11" s="16">
        <v>16</v>
      </c>
      <c r="T11" s="16">
        <v>17</v>
      </c>
      <c r="U11" s="120"/>
    </row>
    <row r="12" spans="1:21" s="26" customFormat="1" x14ac:dyDescent="0.25">
      <c r="B12" s="16">
        <v>1</v>
      </c>
      <c r="C12" s="16"/>
      <c r="D12" s="16"/>
      <c r="E12" s="16"/>
      <c r="F12" s="16"/>
      <c r="G12" s="16"/>
      <c r="H12" s="16"/>
      <c r="I12" s="16"/>
      <c r="J12" s="1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120"/>
    </row>
    <row r="13" spans="1:21" s="35" customFormat="1" ht="34.5" customHeight="1" x14ac:dyDescent="0.2">
      <c r="B13" s="33" t="s">
        <v>21</v>
      </c>
      <c r="C13" s="34"/>
      <c r="D13" s="31" t="s">
        <v>152</v>
      </c>
      <c r="E13" s="139"/>
      <c r="F13" s="139"/>
      <c r="G13" s="214">
        <f>G14+G15+G16+G17+G18+G20+G21</f>
        <v>8787785</v>
      </c>
      <c r="H13" s="214">
        <f t="shared" ref="H13:T13" si="0">H14+H15+H16+H17+H18+H20+H21</f>
        <v>0</v>
      </c>
      <c r="I13" s="214">
        <f t="shared" si="0"/>
        <v>6848304.04</v>
      </c>
      <c r="J13" s="214">
        <f t="shared" si="0"/>
        <v>15636089.039999999</v>
      </c>
      <c r="K13" s="214">
        <f t="shared" si="0"/>
        <v>202119.06</v>
      </c>
      <c r="L13" s="214">
        <f t="shared" si="0"/>
        <v>-30317.86</v>
      </c>
      <c r="M13" s="214">
        <f t="shared" si="0"/>
        <v>49444.47</v>
      </c>
      <c r="N13" s="214">
        <f t="shared" si="0"/>
        <v>69370976.890000001</v>
      </c>
      <c r="O13" s="214"/>
      <c r="P13" s="214">
        <f t="shared" si="0"/>
        <v>82211502.5</v>
      </c>
      <c r="Q13" s="214"/>
      <c r="R13" s="214">
        <f t="shared" si="0"/>
        <v>83283347.730000004</v>
      </c>
      <c r="S13" s="214">
        <f t="shared" si="0"/>
        <v>82961794.150000006</v>
      </c>
      <c r="T13" s="214">
        <f t="shared" si="0"/>
        <v>0</v>
      </c>
      <c r="U13" s="121"/>
    </row>
    <row r="14" spans="1:21" s="26" customFormat="1" ht="25.5" x14ac:dyDescent="0.25">
      <c r="A14" s="28"/>
      <c r="B14" s="17"/>
      <c r="C14" s="132" t="s">
        <v>79</v>
      </c>
      <c r="D14" s="132" t="s">
        <v>80</v>
      </c>
      <c r="E14" s="132"/>
      <c r="F14" s="132"/>
      <c r="G14" s="211">
        <v>2790685</v>
      </c>
      <c r="H14" s="18"/>
      <c r="I14" s="19"/>
      <c r="J14" s="19">
        <f>G14+H14+I14</f>
        <v>2790685</v>
      </c>
      <c r="K14" s="29">
        <f>G14*2.3%</f>
        <v>64185.760000000002</v>
      </c>
      <c r="L14" s="29">
        <f>-K14*0.15</f>
        <v>-9627.86</v>
      </c>
      <c r="M14" s="29">
        <f>(G14+K14)*0.55%</f>
        <v>15701.79</v>
      </c>
      <c r="N14" s="133">
        <f>(J14+K14+L14+M14)*6.94</f>
        <v>19854956.149999999</v>
      </c>
      <c r="O14" s="219">
        <f>$O$27</f>
        <v>1.20192188</v>
      </c>
      <c r="P14" s="30">
        <f t="shared" ref="P14:P21" si="1">N14*O14</f>
        <v>23864106.219999999</v>
      </c>
      <c r="Q14" s="123">
        <f t="shared" ref="Q14:Q20" si="2">$I$48</f>
        <v>1.0140235</v>
      </c>
      <c r="R14" s="30">
        <f t="shared" ref="R14:R21" si="3">P14*Q14</f>
        <v>24198764.510000002</v>
      </c>
      <c r="S14" s="30">
        <f t="shared" ref="S14:S21" si="4">P14+(R14-P14)*(1-30/100)</f>
        <v>24098367.02</v>
      </c>
      <c r="T14" s="52">
        <f>H14*O14*Q14*U14</f>
        <v>0</v>
      </c>
      <c r="U14" s="120"/>
    </row>
    <row r="15" spans="1:21" s="26" customFormat="1" ht="51" x14ac:dyDescent="0.25">
      <c r="A15" s="28"/>
      <c r="B15" s="17"/>
      <c r="C15" s="132" t="s">
        <v>151</v>
      </c>
      <c r="D15" s="132" t="s">
        <v>94</v>
      </c>
      <c r="E15" s="141" t="s">
        <v>95</v>
      </c>
      <c r="F15" s="141" t="s">
        <v>96</v>
      </c>
      <c r="G15" s="211">
        <v>3833535</v>
      </c>
      <c r="H15" s="18"/>
      <c r="I15" s="19"/>
      <c r="J15" s="19">
        <f>G15+H15+I15</f>
        <v>3833535</v>
      </c>
      <c r="K15" s="29">
        <f>G15*2.3%</f>
        <v>88171.31</v>
      </c>
      <c r="L15" s="29">
        <f>-K15*0.15</f>
        <v>-13225.7</v>
      </c>
      <c r="M15" s="29">
        <f>(G15+K15)*0.55%</f>
        <v>21569.38</v>
      </c>
      <c r="N15" s="133">
        <f>(J15+K15+L15+M15)*6.94</f>
        <v>27274546.93</v>
      </c>
      <c r="O15" s="219">
        <f>$O$27</f>
        <v>1.20192188</v>
      </c>
      <c r="P15" s="30">
        <f t="shared" ref="P15" si="5">N15*O15</f>
        <v>32781874.719999999</v>
      </c>
      <c r="Q15" s="123">
        <f t="shared" si="2"/>
        <v>1.0140235</v>
      </c>
      <c r="R15" s="30">
        <f t="shared" ref="R15" si="6">P15*Q15</f>
        <v>33241591.34</v>
      </c>
      <c r="S15" s="30">
        <f t="shared" ref="S15" si="7">P15+(R15-P15)*(1-30/100)</f>
        <v>33103676.350000001</v>
      </c>
      <c r="T15" s="52">
        <f>H15*O15*Q15*U15</f>
        <v>0</v>
      </c>
      <c r="U15" s="217">
        <f>S15*1.2</f>
        <v>39724411.619999997</v>
      </c>
    </row>
    <row r="16" spans="1:21" s="26" customFormat="1" ht="26.25" customHeight="1" x14ac:dyDescent="0.25">
      <c r="A16" s="28"/>
      <c r="B16" s="17"/>
      <c r="C16" s="132" t="s">
        <v>81</v>
      </c>
      <c r="D16" s="132" t="s">
        <v>82</v>
      </c>
      <c r="E16" s="132"/>
      <c r="F16" s="132"/>
      <c r="G16" s="211">
        <v>1640728</v>
      </c>
      <c r="H16" s="19"/>
      <c r="I16" s="19"/>
      <c r="J16" s="19">
        <f>G16+H16+I16</f>
        <v>1640728</v>
      </c>
      <c r="K16" s="133">
        <f>G16*2.3%</f>
        <v>37736.74</v>
      </c>
      <c r="L16" s="133">
        <f>-K16*0.15</f>
        <v>-5660.51</v>
      </c>
      <c r="M16" s="29">
        <f t="shared" ref="M16:M18" si="8">(G16+K16)*0.55%</f>
        <v>9231.56</v>
      </c>
      <c r="N16" s="133">
        <f t="shared" ref="N16:N18" si="9">(J16+K16+L16+M16)*6.94</f>
        <v>11673328.380000001</v>
      </c>
      <c r="O16" s="219">
        <f>$O$27</f>
        <v>1.20192188</v>
      </c>
      <c r="P16" s="30">
        <f t="shared" si="1"/>
        <v>14030428.789999999</v>
      </c>
      <c r="Q16" s="123">
        <f t="shared" si="2"/>
        <v>1.0140235</v>
      </c>
      <c r="R16" s="30">
        <f t="shared" si="3"/>
        <v>14227184.51</v>
      </c>
      <c r="S16" s="30">
        <f t="shared" si="4"/>
        <v>14168157.789999999</v>
      </c>
      <c r="T16" s="52">
        <f t="shared" ref="T16:T18" si="10">H16*O16*Q16*U16</f>
        <v>0</v>
      </c>
      <c r="U16" s="120"/>
    </row>
    <row r="17" spans="1:23" s="26" customFormat="1" ht="32.25" customHeight="1" x14ac:dyDescent="0.25">
      <c r="A17" s="28"/>
      <c r="B17" s="17"/>
      <c r="C17" s="132" t="s">
        <v>83</v>
      </c>
      <c r="D17" s="132" t="s">
        <v>84</v>
      </c>
      <c r="E17" s="132"/>
      <c r="F17" s="132"/>
      <c r="G17" s="211">
        <v>199110</v>
      </c>
      <c r="H17" s="19"/>
      <c r="I17" s="19"/>
      <c r="J17" s="19">
        <f>G17+H17+I17</f>
        <v>199110</v>
      </c>
      <c r="K17" s="133">
        <f>G17*2.3%</f>
        <v>4579.53</v>
      </c>
      <c r="L17" s="133">
        <f t="shared" ref="L17:L18" si="11">-K17*0.15</f>
        <v>-686.93</v>
      </c>
      <c r="M17" s="29">
        <f t="shared" si="8"/>
        <v>1120.29</v>
      </c>
      <c r="N17" s="133">
        <f t="shared" si="9"/>
        <v>1416612.86</v>
      </c>
      <c r="O17" s="219">
        <f>$O$27</f>
        <v>1.20192188</v>
      </c>
      <c r="P17" s="30">
        <f t="shared" si="1"/>
        <v>1702657.99</v>
      </c>
      <c r="Q17" s="123">
        <f t="shared" si="2"/>
        <v>1.0140235</v>
      </c>
      <c r="R17" s="30">
        <f t="shared" si="3"/>
        <v>1726535.21</v>
      </c>
      <c r="S17" s="30">
        <f t="shared" si="4"/>
        <v>1719372.04</v>
      </c>
      <c r="T17" s="52">
        <f t="shared" si="10"/>
        <v>0</v>
      </c>
      <c r="U17" s="120"/>
    </row>
    <row r="18" spans="1:23" s="26" customFormat="1" ht="27.75" customHeight="1" x14ac:dyDescent="0.25">
      <c r="A18" s="28"/>
      <c r="B18" s="17"/>
      <c r="C18" s="132" t="s">
        <v>85</v>
      </c>
      <c r="D18" s="132" t="s">
        <v>86</v>
      </c>
      <c r="E18" s="132"/>
      <c r="F18" s="132"/>
      <c r="G18" s="211">
        <f>363437-39710</f>
        <v>323727</v>
      </c>
      <c r="H18" s="19"/>
      <c r="I18" s="19"/>
      <c r="J18" s="19">
        <f t="shared" ref="J18" si="12">G18+H18+I18</f>
        <v>323727</v>
      </c>
      <c r="K18" s="133">
        <f t="shared" ref="K18" si="13">G18*2.3%</f>
        <v>7445.72</v>
      </c>
      <c r="L18" s="133">
        <f t="shared" si="11"/>
        <v>-1116.8599999999999</v>
      </c>
      <c r="M18" s="29">
        <f t="shared" si="8"/>
        <v>1821.45</v>
      </c>
      <c r="N18" s="133">
        <f t="shared" si="9"/>
        <v>2303228.5299999998</v>
      </c>
      <c r="O18" s="219">
        <f>$O$27</f>
        <v>1.20192188</v>
      </c>
      <c r="P18" s="30">
        <f t="shared" si="1"/>
        <v>2768300.76</v>
      </c>
      <c r="Q18" s="123">
        <f t="shared" si="2"/>
        <v>1.0140235</v>
      </c>
      <c r="R18" s="30">
        <f t="shared" si="3"/>
        <v>2807122.03</v>
      </c>
      <c r="S18" s="30">
        <f t="shared" si="4"/>
        <v>2795475.65</v>
      </c>
      <c r="T18" s="52">
        <f t="shared" si="10"/>
        <v>0</v>
      </c>
      <c r="U18" s="120"/>
    </row>
    <row r="19" spans="1:23" s="26" customFormat="1" ht="42.75" customHeight="1" x14ac:dyDescent="0.25">
      <c r="A19" s="28"/>
      <c r="B19" s="17"/>
      <c r="C19" s="37" t="s">
        <v>7</v>
      </c>
      <c r="D19" s="20" t="s">
        <v>8</v>
      </c>
      <c r="E19" s="20"/>
      <c r="F19" s="20"/>
      <c r="G19" s="21"/>
      <c r="H19" s="21"/>
      <c r="I19" s="21">
        <f>I20+I21</f>
        <v>6848304.04</v>
      </c>
      <c r="J19" s="19">
        <f>SUM(J20:J21)</f>
        <v>6848304.04</v>
      </c>
      <c r="K19" s="19">
        <f t="shared" ref="K19:N19" si="14">SUM(K20:K21)</f>
        <v>0</v>
      </c>
      <c r="L19" s="19">
        <f t="shared" si="14"/>
        <v>0</v>
      </c>
      <c r="M19" s="19">
        <f t="shared" si="14"/>
        <v>0</v>
      </c>
      <c r="N19" s="19">
        <f t="shared" si="14"/>
        <v>6848304.04</v>
      </c>
      <c r="O19" s="220"/>
      <c r="P19" s="19">
        <f>SUM(P20:P21)</f>
        <v>7064134.0199999996</v>
      </c>
      <c r="Q19" s="123"/>
      <c r="R19" s="30"/>
      <c r="S19" s="30"/>
      <c r="T19" s="52"/>
      <c r="U19" s="120"/>
    </row>
    <row r="20" spans="1:23" s="60" customFormat="1" ht="31.5" x14ac:dyDescent="0.25">
      <c r="A20" s="53"/>
      <c r="B20" s="54"/>
      <c r="C20" s="55"/>
      <c r="D20" s="56" t="s">
        <v>27</v>
      </c>
      <c r="E20" s="56"/>
      <c r="F20" s="56"/>
      <c r="G20" s="57"/>
      <c r="H20" s="57"/>
      <c r="I20" s="57">
        <v>1068878.6000000001</v>
      </c>
      <c r="J20" s="58">
        <f t="shared" ref="J20:J21" si="15">G20+H20+I20</f>
        <v>1068878.6000000001</v>
      </c>
      <c r="K20" s="58">
        <f t="shared" ref="K20:K21" si="16">G20*2.3%</f>
        <v>0</v>
      </c>
      <c r="L20" s="58">
        <f t="shared" ref="L20:L21" si="17">-K20*0.15</f>
        <v>0</v>
      </c>
      <c r="M20" s="58">
        <f t="shared" ref="M20:M21" si="18">(G20+K20)*0.5%</f>
        <v>0</v>
      </c>
      <c r="N20" s="58">
        <f t="shared" ref="N20:N21" si="19">J20+K20+L20+M20</f>
        <v>1068878.6000000001</v>
      </c>
      <c r="O20" s="221">
        <f t="shared" ref="O20" si="20">$O$27</f>
        <v>1.20192188</v>
      </c>
      <c r="P20" s="59">
        <f t="shared" si="1"/>
        <v>1284708.58</v>
      </c>
      <c r="Q20" s="129">
        <f t="shared" si="2"/>
        <v>1.0140235</v>
      </c>
      <c r="R20" s="59">
        <f t="shared" si="3"/>
        <v>1302724.69</v>
      </c>
      <c r="S20" s="59">
        <f t="shared" si="4"/>
        <v>1297319.8600000001</v>
      </c>
      <c r="T20" s="52"/>
      <c r="U20" s="122"/>
    </row>
    <row r="21" spans="1:23" s="60" customFormat="1" ht="31.5" x14ac:dyDescent="0.25">
      <c r="A21" s="53"/>
      <c r="B21" s="54"/>
      <c r="C21" s="55"/>
      <c r="D21" s="56" t="s">
        <v>28</v>
      </c>
      <c r="E21" s="56"/>
      <c r="F21" s="56"/>
      <c r="G21" s="57"/>
      <c r="H21" s="57"/>
      <c r="I21" s="57">
        <f>(E15+F15)/8*(100+550)</f>
        <v>5779425.4400000004</v>
      </c>
      <c r="J21" s="58">
        <f t="shared" si="15"/>
        <v>5779425.4400000004</v>
      </c>
      <c r="K21" s="58">
        <f t="shared" si="16"/>
        <v>0</v>
      </c>
      <c r="L21" s="58">
        <f t="shared" si="17"/>
        <v>0</v>
      </c>
      <c r="M21" s="58">
        <f t="shared" si="18"/>
        <v>0</v>
      </c>
      <c r="N21" s="58">
        <f t="shared" si="19"/>
        <v>5779425.4400000004</v>
      </c>
      <c r="O21" s="148">
        <v>1</v>
      </c>
      <c r="P21" s="59">
        <f t="shared" si="1"/>
        <v>5779425.4400000004</v>
      </c>
      <c r="Q21" s="124">
        <v>1</v>
      </c>
      <c r="R21" s="59">
        <f t="shared" si="3"/>
        <v>5779425.4400000004</v>
      </c>
      <c r="S21" s="59">
        <f t="shared" si="4"/>
        <v>5779425.4400000004</v>
      </c>
      <c r="T21" s="52"/>
      <c r="U21" s="217">
        <f>S21*1.2</f>
        <v>6935310.5300000003</v>
      </c>
    </row>
    <row r="22" spans="1:23" s="39" customFormat="1" ht="36.75" customHeight="1" x14ac:dyDescent="0.2">
      <c r="A22" s="38"/>
      <c r="B22" s="43" t="s">
        <v>6</v>
      </c>
      <c r="C22" s="44" t="s">
        <v>6</v>
      </c>
      <c r="D22" s="44" t="s">
        <v>23</v>
      </c>
      <c r="E22" s="44"/>
      <c r="F22" s="44"/>
      <c r="G22" s="45">
        <f t="shared" ref="G22:N22" si="21">G13</f>
        <v>8787785</v>
      </c>
      <c r="H22" s="45">
        <f t="shared" si="21"/>
        <v>0</v>
      </c>
      <c r="I22" s="45">
        <f t="shared" si="21"/>
        <v>6848304.04</v>
      </c>
      <c r="J22" s="45">
        <f t="shared" si="21"/>
        <v>15636089.039999999</v>
      </c>
      <c r="K22" s="45">
        <f t="shared" si="21"/>
        <v>202119.06</v>
      </c>
      <c r="L22" s="45">
        <f t="shared" si="21"/>
        <v>-30317.86</v>
      </c>
      <c r="M22" s="45">
        <f t="shared" si="21"/>
        <v>49444.47</v>
      </c>
      <c r="N22" s="45">
        <f t="shared" si="21"/>
        <v>69370976.890000001</v>
      </c>
      <c r="O22" s="45"/>
      <c r="P22" s="45">
        <f>P13</f>
        <v>82211502.5</v>
      </c>
      <c r="Q22" s="45"/>
      <c r="R22" s="45">
        <f>R13</f>
        <v>83283347.730000004</v>
      </c>
      <c r="S22" s="45">
        <f>S13</f>
        <v>82961794.150000006</v>
      </c>
      <c r="T22" s="45">
        <f>T13</f>
        <v>0</v>
      </c>
      <c r="U22" s="195">
        <f>S22-N22</f>
        <v>13590817.26</v>
      </c>
    </row>
    <row r="23" spans="1:23" s="32" customFormat="1" ht="36.75" customHeight="1" x14ac:dyDescent="0.2">
      <c r="A23" s="40"/>
      <c r="B23" s="46"/>
      <c r="C23" s="46"/>
      <c r="D23" s="46" t="s">
        <v>24</v>
      </c>
      <c r="E23" s="46"/>
      <c r="F23" s="46"/>
      <c r="G23" s="47">
        <f t="shared" ref="G23:J23" si="22">ROUND(G22*20%,2)</f>
        <v>1757557</v>
      </c>
      <c r="H23" s="47">
        <f t="shared" si="22"/>
        <v>0</v>
      </c>
      <c r="I23" s="47">
        <f t="shared" si="22"/>
        <v>1369660.81</v>
      </c>
      <c r="J23" s="47">
        <f t="shared" si="22"/>
        <v>3127217.81</v>
      </c>
      <c r="K23" s="47">
        <f t="shared" ref="K23" si="23">ROUND(K22*20%,2)</f>
        <v>40423.81</v>
      </c>
      <c r="L23" s="47">
        <f t="shared" ref="L23" si="24">ROUND(L22*20%,2)</f>
        <v>-6063.57</v>
      </c>
      <c r="M23" s="47">
        <f t="shared" ref="M23" si="25">ROUND(M22*20%,2)</f>
        <v>9888.89</v>
      </c>
      <c r="N23" s="47">
        <f t="shared" ref="N23" si="26">ROUND(N22*20%,2)</f>
        <v>13874195.380000001</v>
      </c>
      <c r="O23" s="47"/>
      <c r="P23" s="47">
        <f t="shared" ref="P23" si="27">ROUND(P22*20%,2)</f>
        <v>16442300.5</v>
      </c>
      <c r="Q23" s="47"/>
      <c r="R23" s="47">
        <f t="shared" ref="R23" si="28">ROUND(R22*20%,2)</f>
        <v>16656669.550000001</v>
      </c>
      <c r="S23" s="47">
        <f t="shared" ref="S23" si="29">ROUND(S22*20%,2)</f>
        <v>16592358.83</v>
      </c>
      <c r="T23" s="47">
        <f t="shared" ref="T23" si="30">ROUND(T22*20%,2)</f>
        <v>0</v>
      </c>
      <c r="U23" s="120"/>
    </row>
    <row r="24" spans="1:23" s="42" customFormat="1" ht="36.75" customHeight="1" x14ac:dyDescent="0.2">
      <c r="A24" s="41"/>
      <c r="B24" s="48"/>
      <c r="C24" s="46"/>
      <c r="D24" s="44" t="s">
        <v>25</v>
      </c>
      <c r="E24" s="44"/>
      <c r="F24" s="44"/>
      <c r="G24" s="45">
        <f t="shared" ref="G24:J24" si="31">G22+G23</f>
        <v>10545342</v>
      </c>
      <c r="H24" s="45">
        <f t="shared" si="31"/>
        <v>0</v>
      </c>
      <c r="I24" s="45">
        <f t="shared" si="31"/>
        <v>8217964.8499999996</v>
      </c>
      <c r="J24" s="45">
        <f t="shared" si="31"/>
        <v>18763306.850000001</v>
      </c>
      <c r="K24" s="45">
        <f t="shared" ref="K24" si="32">K22+K23</f>
        <v>242542.87</v>
      </c>
      <c r="L24" s="45">
        <f t="shared" ref="L24" si="33">L22+L23</f>
        <v>-36381.43</v>
      </c>
      <c r="M24" s="45">
        <f t="shared" ref="M24" si="34">M22+M23</f>
        <v>59333.36</v>
      </c>
      <c r="N24" s="45">
        <f t="shared" ref="N24" si="35">N22+N23</f>
        <v>83245172.269999996</v>
      </c>
      <c r="O24" s="45"/>
      <c r="P24" s="45">
        <f t="shared" ref="P24" si="36">P22+P23</f>
        <v>98653803</v>
      </c>
      <c r="Q24" s="45"/>
      <c r="R24" s="45">
        <f t="shared" ref="R24" si="37">R22+R23</f>
        <v>99940017.280000001</v>
      </c>
      <c r="S24" s="45">
        <f t="shared" ref="S24" si="38">S22+S23</f>
        <v>99554152.980000004</v>
      </c>
      <c r="T24" s="45">
        <f t="shared" ref="T24" si="39">T22+T23</f>
        <v>0</v>
      </c>
      <c r="U24" s="51"/>
    </row>
    <row r="26" spans="1:23" x14ac:dyDescent="0.25">
      <c r="S26" s="125"/>
    </row>
    <row r="27" spans="1:23" s="42" customFormat="1" ht="49.5" customHeight="1" x14ac:dyDescent="0.2">
      <c r="C27" s="258" t="s">
        <v>164</v>
      </c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49"/>
      <c r="O27" s="222">
        <f>N31*L33*L34*L35*L36</f>
        <v>1.20192188</v>
      </c>
      <c r="P27" s="149"/>
      <c r="Q27" s="150"/>
    </row>
    <row r="28" spans="1:23" ht="20.25" customHeight="1" x14ac:dyDescent="0.25">
      <c r="C28" s="269" t="s">
        <v>110</v>
      </c>
      <c r="D28" s="270"/>
      <c r="E28" s="270"/>
      <c r="F28" s="270"/>
      <c r="G28" s="270"/>
      <c r="H28" s="270"/>
      <c r="I28" s="270"/>
      <c r="J28" s="270"/>
      <c r="K28" s="271"/>
      <c r="L28" s="213" t="s">
        <v>6</v>
      </c>
      <c r="M28" s="213" t="s">
        <v>6</v>
      </c>
      <c r="N28" s="49" t="s">
        <v>6</v>
      </c>
      <c r="O28" s="51"/>
      <c r="P28" s="50"/>
      <c r="Q28" s="49"/>
    </row>
    <row r="29" spans="1:23" ht="20.25" customHeight="1" x14ac:dyDescent="0.25">
      <c r="C29" s="147" t="s">
        <v>98</v>
      </c>
      <c r="D29" s="212" t="s">
        <v>99</v>
      </c>
      <c r="E29" s="147"/>
      <c r="F29" s="147"/>
      <c r="G29" s="147" t="s">
        <v>100</v>
      </c>
      <c r="H29" s="147" t="s">
        <v>101</v>
      </c>
      <c r="I29" s="147" t="s">
        <v>102</v>
      </c>
      <c r="J29" s="147" t="s">
        <v>103</v>
      </c>
      <c r="K29" s="147" t="s">
        <v>104</v>
      </c>
      <c r="L29" s="147" t="s">
        <v>105</v>
      </c>
      <c r="M29" s="147" t="s">
        <v>106</v>
      </c>
      <c r="N29" s="120"/>
      <c r="O29" s="142"/>
      <c r="P29" s="143"/>
      <c r="T29" s="51"/>
      <c r="U29" s="24"/>
    </row>
    <row r="30" spans="1:23" ht="20.25" customHeight="1" x14ac:dyDescent="0.25">
      <c r="C30" s="144">
        <v>99.75</v>
      </c>
      <c r="D30" s="144">
        <v>100.51</v>
      </c>
      <c r="E30" s="144"/>
      <c r="F30" s="144"/>
      <c r="G30" s="144">
        <v>100.27</v>
      </c>
      <c r="H30" s="144">
        <v>100.15</v>
      </c>
      <c r="I30" s="144">
        <v>101.67</v>
      </c>
      <c r="J30" s="145">
        <v>100</v>
      </c>
      <c r="K30" s="144">
        <v>100.26</v>
      </c>
      <c r="L30" s="144">
        <v>100.25</v>
      </c>
      <c r="M30" s="144">
        <v>99.91</v>
      </c>
      <c r="N30" s="51"/>
      <c r="O30" s="50"/>
      <c r="P30" s="49"/>
      <c r="T30" s="51"/>
      <c r="U30" s="24"/>
    </row>
    <row r="31" spans="1:23" ht="20.25" customHeight="1" x14ac:dyDescent="0.25">
      <c r="C31" s="146">
        <f>C30/100</f>
        <v>0.99750000000000005</v>
      </c>
      <c r="D31" s="146">
        <f t="shared" ref="D31:M31" si="40">D30/100</f>
        <v>1.0051000000000001</v>
      </c>
      <c r="E31" s="146"/>
      <c r="F31" s="146"/>
      <c r="G31" s="146">
        <f t="shared" si="40"/>
        <v>1.0026999999999999</v>
      </c>
      <c r="H31" s="146">
        <f t="shared" si="40"/>
        <v>1.0015000000000001</v>
      </c>
      <c r="I31" s="146">
        <f t="shared" si="40"/>
        <v>1.0166999999999999</v>
      </c>
      <c r="J31" s="146">
        <f t="shared" si="40"/>
        <v>1</v>
      </c>
      <c r="K31" s="146">
        <f t="shared" si="40"/>
        <v>1.0025999999999999</v>
      </c>
      <c r="L31" s="146">
        <f t="shared" si="40"/>
        <v>1.0024999999999999</v>
      </c>
      <c r="M31" s="146">
        <f t="shared" si="40"/>
        <v>0.99909999999999999</v>
      </c>
      <c r="N31" s="218">
        <f>C31*D31*G31*H31*I31*J31*K31*L31*M31</f>
        <v>1.027917</v>
      </c>
      <c r="Q31" s="51"/>
      <c r="R31" s="50"/>
      <c r="S31" s="49"/>
      <c r="U31" s="24"/>
      <c r="W31" s="51"/>
    </row>
    <row r="32" spans="1:23" ht="20.25" customHeight="1" x14ac:dyDescent="0.25">
      <c r="C32" s="138"/>
      <c r="D32" s="138"/>
      <c r="E32" s="138"/>
      <c r="F32" s="138"/>
      <c r="G32" s="138"/>
      <c r="H32" s="138"/>
      <c r="I32" s="138"/>
      <c r="O32" s="51"/>
      <c r="P32" s="50"/>
      <c r="Q32" s="49"/>
    </row>
    <row r="33" spans="3:22" ht="19.5" customHeight="1" x14ac:dyDescent="0.25">
      <c r="C33" s="272" t="s">
        <v>107</v>
      </c>
      <c r="D33" s="272"/>
      <c r="E33" s="272"/>
      <c r="F33" s="272"/>
      <c r="G33" s="272"/>
      <c r="H33" s="272"/>
      <c r="I33" s="272"/>
      <c r="J33" s="272"/>
      <c r="K33" s="272"/>
      <c r="L33" s="24">
        <f>107.18/100</f>
        <v>1.0718000000000001</v>
      </c>
      <c r="O33" s="51"/>
      <c r="P33" s="50"/>
      <c r="Q33" s="49"/>
    </row>
    <row r="34" spans="3:22" ht="19.5" customHeight="1" x14ac:dyDescent="0.25">
      <c r="C34" s="272" t="s">
        <v>108</v>
      </c>
      <c r="D34" s="272"/>
      <c r="E34" s="272"/>
      <c r="F34" s="272"/>
      <c r="G34" s="272"/>
      <c r="H34" s="272"/>
      <c r="I34" s="272"/>
      <c r="J34" s="272"/>
      <c r="K34" s="272"/>
      <c r="L34" s="24">
        <f>105.62/100</f>
        <v>1.0562</v>
      </c>
      <c r="O34" s="51"/>
      <c r="P34" s="50"/>
      <c r="Q34" s="49"/>
    </row>
    <row r="35" spans="3:22" ht="19.5" customHeight="1" x14ac:dyDescent="0.25">
      <c r="C35" s="272" t="s">
        <v>109</v>
      </c>
      <c r="D35" s="272"/>
      <c r="E35" s="272"/>
      <c r="F35" s="272"/>
      <c r="G35" s="272"/>
      <c r="H35" s="272"/>
      <c r="I35" s="272"/>
      <c r="J35" s="272"/>
      <c r="K35" s="272"/>
      <c r="L35" s="24">
        <f>103.29/100</f>
        <v>1.0328999999999999</v>
      </c>
      <c r="O35" s="51"/>
      <c r="P35" s="50"/>
      <c r="Q35" s="49"/>
    </row>
    <row r="36" spans="3:22" ht="19.5" customHeight="1" x14ac:dyDescent="0.25">
      <c r="C36" s="258" t="s">
        <v>111</v>
      </c>
      <c r="D36" s="258"/>
      <c r="E36" s="258"/>
      <c r="F36" s="258"/>
      <c r="G36" s="258"/>
      <c r="H36" s="258"/>
      <c r="I36" s="258"/>
      <c r="J36" s="272" t="s">
        <v>112</v>
      </c>
      <c r="K36" s="272"/>
      <c r="L36" s="24">
        <v>1</v>
      </c>
      <c r="O36" s="51"/>
      <c r="P36" s="50"/>
      <c r="Q36" s="49"/>
    </row>
    <row r="37" spans="3:22" ht="13.5" customHeight="1" x14ac:dyDescent="0.25">
      <c r="C37" s="138"/>
      <c r="D37" s="138"/>
      <c r="E37" s="138"/>
      <c r="F37" s="138"/>
      <c r="G37" s="138"/>
      <c r="H37" s="138"/>
      <c r="I37" s="138"/>
      <c r="O37" s="51"/>
      <c r="P37" s="50"/>
      <c r="Q37" s="49"/>
    </row>
    <row r="39" spans="3:22" ht="15.75" customHeight="1" x14ac:dyDescent="0.25">
      <c r="C39" s="258"/>
      <c r="D39" s="258"/>
      <c r="E39" s="258"/>
      <c r="F39" s="258"/>
      <c r="G39" s="258"/>
      <c r="H39" s="258"/>
      <c r="I39" s="258"/>
    </row>
    <row r="41" spans="3:22" x14ac:dyDescent="0.25">
      <c r="C41" s="118" t="s">
        <v>20</v>
      </c>
    </row>
    <row r="42" spans="3:22" s="42" customFormat="1" ht="34.5" customHeight="1" x14ac:dyDescent="0.2">
      <c r="C42" s="263" t="s">
        <v>73</v>
      </c>
      <c r="D42" s="264"/>
      <c r="E42" s="264"/>
      <c r="F42" s="264"/>
      <c r="G42" s="265"/>
      <c r="H42" s="208"/>
      <c r="I42" s="113">
        <v>44677</v>
      </c>
      <c r="V42" s="51"/>
    </row>
    <row r="43" spans="3:22" s="42" customFormat="1" ht="34.5" customHeight="1" x14ac:dyDescent="0.2">
      <c r="C43" s="263" t="s">
        <v>74</v>
      </c>
      <c r="D43" s="264"/>
      <c r="E43" s="264"/>
      <c r="F43" s="264"/>
      <c r="G43" s="265"/>
      <c r="H43" s="208"/>
      <c r="I43" s="114">
        <f>(I45-I44)/30.5</f>
        <v>4.3</v>
      </c>
      <c r="V43" s="51"/>
    </row>
    <row r="44" spans="3:22" s="42" customFormat="1" ht="34.5" customHeight="1" x14ac:dyDescent="0.2">
      <c r="C44" s="263" t="s">
        <v>75</v>
      </c>
      <c r="D44" s="264"/>
      <c r="E44" s="264"/>
      <c r="F44" s="264"/>
      <c r="G44" s="265"/>
      <c r="H44" s="208"/>
      <c r="I44" s="113">
        <f>ГПР!C7</f>
        <v>44713</v>
      </c>
      <c r="V44" s="51"/>
    </row>
    <row r="45" spans="3:22" s="42" customFormat="1" ht="34.5" customHeight="1" x14ac:dyDescent="0.2">
      <c r="C45" s="263" t="s">
        <v>76</v>
      </c>
      <c r="D45" s="264"/>
      <c r="E45" s="264"/>
      <c r="F45" s="264"/>
      <c r="G45" s="265"/>
      <c r="H45" s="208"/>
      <c r="I45" s="113">
        <f>ГПР!D7</f>
        <v>44844</v>
      </c>
      <c r="V45" s="51"/>
    </row>
    <row r="46" spans="3:22" s="42" customFormat="1" ht="68.25" customHeight="1" x14ac:dyDescent="0.2">
      <c r="C46" s="266" t="s">
        <v>165</v>
      </c>
      <c r="D46" s="267"/>
      <c r="E46" s="267"/>
      <c r="F46" s="267"/>
      <c r="G46" s="268"/>
      <c r="H46" s="209"/>
      <c r="I46" s="115">
        <v>1.0509999999999999</v>
      </c>
      <c r="V46" s="51"/>
    </row>
    <row r="47" spans="3:22" s="42" customFormat="1" ht="34.5" customHeight="1" x14ac:dyDescent="0.2">
      <c r="C47" s="260" t="s">
        <v>160</v>
      </c>
      <c r="D47" s="260"/>
      <c r="E47" s="140"/>
      <c r="F47" s="194"/>
      <c r="G47" s="112">
        <v>1.0509999999999999</v>
      </c>
      <c r="H47" s="112" t="s">
        <v>77</v>
      </c>
      <c r="I47" s="116">
        <f>I46^(1/12)</f>
        <v>1.0041538000000001</v>
      </c>
      <c r="V47" s="51"/>
    </row>
    <row r="48" spans="3:22" s="42" customFormat="1" ht="46.5" customHeight="1" x14ac:dyDescent="0.2">
      <c r="C48" s="261" t="s">
        <v>78</v>
      </c>
      <c r="D48" s="262"/>
      <c r="E48" s="255" t="str">
        <f>CONCATENATE("(",I47,"^",ROUND((I44-I42)/30.5,1),"+",I47,"^",ROUND((I45-I42)/30.5,1),")","/2")</f>
        <v>(1,0041538^1,2+1,0041538^5,5)/2</v>
      </c>
      <c r="F48" s="256"/>
      <c r="G48" s="256"/>
      <c r="H48" s="257"/>
      <c r="I48" s="117">
        <f>(I47^ROUND((I44-I42)/30.5,1)+I47^ROUND((I45-I42)/30.5,1))/2</f>
        <v>1.0140235</v>
      </c>
      <c r="V48" s="51"/>
    </row>
  </sheetData>
  <mergeCells count="23">
    <mergeCell ref="J36:K36"/>
    <mergeCell ref="A1:O1"/>
    <mergeCell ref="C3:O3"/>
    <mergeCell ref="A6:O6"/>
    <mergeCell ref="B9:B10"/>
    <mergeCell ref="C9:C10"/>
    <mergeCell ref="D9:D10"/>
    <mergeCell ref="E48:H48"/>
    <mergeCell ref="C27:M27"/>
    <mergeCell ref="C39:I39"/>
    <mergeCell ref="G9:J9"/>
    <mergeCell ref="C47:D47"/>
    <mergeCell ref="C48:D48"/>
    <mergeCell ref="C42:G42"/>
    <mergeCell ref="C43:G43"/>
    <mergeCell ref="C44:G44"/>
    <mergeCell ref="C45:G45"/>
    <mergeCell ref="C46:G46"/>
    <mergeCell ref="C28:K28"/>
    <mergeCell ref="C33:K33"/>
    <mergeCell ref="C34:K34"/>
    <mergeCell ref="C35:K35"/>
    <mergeCell ref="C36:I36"/>
  </mergeCells>
  <pageMargins left="0.33" right="0.23622047244094491" top="0.86" bottom="0.35433070866141736" header="0.19685039370078741" footer="0.19685039370078741"/>
  <pageSetup paperSize="9" scale="26" fitToHeight="0" orientation="portrait" r:id="rId1"/>
  <headerFooter alignWithMargins="0">
    <oddHeader>&amp;LГРАНД-Смета, версия 2021.2</oddHeader>
    <oddFooter>&amp;RСтраница &amp;P</oddFooter>
  </headerFooter>
  <ignoredErrors>
    <ignoredError sqref="J19:N19 P19 Q16:Q18 Q20 Q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topLeftCell="B1" zoomScale="60" zoomScaleNormal="100" workbookViewId="0">
      <selection activeCell="O24" sqref="O24"/>
    </sheetView>
  </sheetViews>
  <sheetFormatPr defaultRowHeight="15.75" x14ac:dyDescent="0.25"/>
  <cols>
    <col min="1" max="1" width="4.5703125" style="24" hidden="1" customWidth="1"/>
    <col min="2" max="2" width="19" style="24" customWidth="1"/>
    <col min="3" max="3" width="47" style="24" customWidth="1"/>
    <col min="4" max="4" width="19" style="24" customWidth="1"/>
    <col min="5" max="5" width="20.140625" style="24" customWidth="1"/>
    <col min="6" max="6" width="26.85546875" style="24" customWidth="1"/>
    <col min="7" max="16384" width="9.140625" style="24"/>
  </cols>
  <sheetData>
    <row r="1" spans="1:7" s="23" customFormat="1" ht="15.75" customHeight="1" x14ac:dyDescent="0.25">
      <c r="A1" s="273" t="s">
        <v>29</v>
      </c>
      <c r="B1" s="273"/>
      <c r="C1" s="273"/>
      <c r="D1" s="273"/>
      <c r="E1" s="273"/>
      <c r="F1" s="273"/>
    </row>
    <row r="2" spans="1:7" s="23" customFormat="1" x14ac:dyDescent="0.25">
      <c r="A2" s="1"/>
      <c r="B2" s="278" t="s">
        <v>39</v>
      </c>
      <c r="C2" s="278"/>
      <c r="D2" s="278"/>
      <c r="E2" s="278"/>
      <c r="F2" s="278"/>
    </row>
    <row r="3" spans="1:7" s="23" customFormat="1" x14ac:dyDescent="0.25">
      <c r="A3" s="1"/>
      <c r="B3" s="1"/>
      <c r="C3" s="1"/>
      <c r="D3" s="1"/>
    </row>
    <row r="4" spans="1:7" s="23" customFormat="1" ht="31.5" customHeight="1" x14ac:dyDescent="0.25">
      <c r="A4" s="1"/>
      <c r="B4" s="273" t="s">
        <v>88</v>
      </c>
      <c r="C4" s="273"/>
      <c r="D4" s="273"/>
      <c r="E4" s="273"/>
      <c r="F4" s="273"/>
    </row>
    <row r="5" spans="1:7" s="23" customFormat="1" x14ac:dyDescent="0.25">
      <c r="A5" s="1"/>
      <c r="C5" s="1"/>
      <c r="D5" s="1"/>
    </row>
    <row r="6" spans="1:7" s="67" customFormat="1" ht="18.75" customHeight="1" x14ac:dyDescent="0.25">
      <c r="A6" s="65" t="s">
        <v>35</v>
      </c>
      <c r="B6" s="65" t="s">
        <v>35</v>
      </c>
      <c r="C6" s="65"/>
      <c r="D6" s="126">
        <f>(D8-D7)/30.5</f>
        <v>4.3</v>
      </c>
      <c r="E6" s="127" t="s">
        <v>36</v>
      </c>
      <c r="F6" s="66"/>
      <c r="G6" s="66"/>
    </row>
    <row r="7" spans="1:7" s="67" customFormat="1" ht="21.75" customHeight="1" x14ac:dyDescent="0.25">
      <c r="A7" s="65" t="s">
        <v>37</v>
      </c>
      <c r="B7" s="65" t="s">
        <v>37</v>
      </c>
      <c r="C7" s="65"/>
      <c r="D7" s="128">
        <f>ГПР!C7</f>
        <v>44713</v>
      </c>
      <c r="E7" s="127"/>
      <c r="F7" s="66"/>
      <c r="G7" s="66"/>
    </row>
    <row r="8" spans="1:7" s="67" customFormat="1" ht="26.25" customHeight="1" x14ac:dyDescent="0.25">
      <c r="A8" s="65" t="s">
        <v>38</v>
      </c>
      <c r="B8" s="65" t="s">
        <v>38</v>
      </c>
      <c r="C8" s="65"/>
      <c r="D8" s="128">
        <f>НМЦК!I45</f>
        <v>44844</v>
      </c>
      <c r="E8" s="127"/>
      <c r="F8" s="66"/>
      <c r="G8" s="66"/>
    </row>
    <row r="9" spans="1:7" ht="114" customHeight="1" x14ac:dyDescent="0.25">
      <c r="B9" s="64" t="s">
        <v>30</v>
      </c>
      <c r="C9" s="63" t="s">
        <v>31</v>
      </c>
      <c r="D9" s="62" t="s">
        <v>32</v>
      </c>
      <c r="E9" s="62" t="s">
        <v>33</v>
      </c>
      <c r="F9" s="62" t="s">
        <v>34</v>
      </c>
    </row>
    <row r="10" spans="1:7" s="26" customFormat="1" x14ac:dyDescent="0.25">
      <c r="B10" s="16">
        <v>1</v>
      </c>
      <c r="C10" s="16">
        <v>2</v>
      </c>
      <c r="D10" s="16">
        <v>3</v>
      </c>
      <c r="E10" s="16">
        <v>4</v>
      </c>
      <c r="F10" s="16">
        <v>5</v>
      </c>
    </row>
    <row r="11" spans="1:7" s="32" customFormat="1" ht="62.25" customHeight="1" x14ac:dyDescent="0.2">
      <c r="B11" s="77" t="s">
        <v>42</v>
      </c>
      <c r="C11" s="75" t="s">
        <v>88</v>
      </c>
      <c r="D11" s="76">
        <f>D12</f>
        <v>82961794.150000006</v>
      </c>
      <c r="E11" s="76">
        <f>D11*20%</f>
        <v>16592358.83</v>
      </c>
      <c r="F11" s="76">
        <f>D11+E11</f>
        <v>99554152.980000004</v>
      </c>
    </row>
    <row r="12" spans="1:7" s="32" customFormat="1" ht="34.5" customHeight="1" x14ac:dyDescent="0.2">
      <c r="B12" s="70" t="s">
        <v>21</v>
      </c>
      <c r="C12" s="71" t="s">
        <v>153</v>
      </c>
      <c r="D12" s="72">
        <f>НМЦК!S13</f>
        <v>82961794.150000006</v>
      </c>
      <c r="E12" s="72">
        <f>НМЦК!S23</f>
        <v>16592358.83</v>
      </c>
      <c r="F12" s="72">
        <f>D12+E12</f>
        <v>99554152.980000004</v>
      </c>
    </row>
    <row r="13" spans="1:7" s="60" customFormat="1" x14ac:dyDescent="0.25">
      <c r="A13" s="53"/>
      <c r="B13" s="54"/>
      <c r="C13" s="68" t="s">
        <v>40</v>
      </c>
      <c r="D13" s="73"/>
      <c r="E13" s="74"/>
      <c r="F13" s="73"/>
    </row>
    <row r="14" spans="1:7" s="60" customFormat="1" ht="33.75" customHeight="1" x14ac:dyDescent="0.25">
      <c r="A14" s="53"/>
      <c r="B14" s="54"/>
      <c r="C14" s="69" t="s">
        <v>41</v>
      </c>
      <c r="D14" s="74">
        <f>НМЦК!S13-НМЦК!N13</f>
        <v>13590817.26</v>
      </c>
      <c r="E14" s="74">
        <f t="shared" ref="E14" si="0">D14*20%</f>
        <v>2718163.45</v>
      </c>
      <c r="F14" s="74">
        <f t="shared" ref="F14" si="1">D14+E14</f>
        <v>16308980.710000001</v>
      </c>
    </row>
    <row r="15" spans="1:7" ht="27" customHeight="1" x14ac:dyDescent="0.25">
      <c r="B15" s="54"/>
      <c r="C15" s="106" t="s">
        <v>71</v>
      </c>
      <c r="D15" s="107">
        <f>D11</f>
        <v>82961794.150000006</v>
      </c>
      <c r="E15" s="107">
        <f>E11</f>
        <v>16592358.83</v>
      </c>
      <c r="F15" s="107">
        <f>F11</f>
        <v>99554152.980000004</v>
      </c>
    </row>
    <row r="16" spans="1:7" x14ac:dyDescent="0.25">
      <c r="B16" s="54"/>
      <c r="C16" s="68" t="s">
        <v>40</v>
      </c>
      <c r="D16" s="108"/>
      <c r="E16" s="109"/>
      <c r="F16" s="109"/>
    </row>
    <row r="17" spans="2:6" ht="31.5" x14ac:dyDescent="0.25">
      <c r="B17" s="54"/>
      <c r="C17" s="69" t="s">
        <v>72</v>
      </c>
      <c r="D17" s="110">
        <f>D14</f>
        <v>13590817.26</v>
      </c>
      <c r="E17" s="111">
        <f>D17*0.2</f>
        <v>2718163.45</v>
      </c>
      <c r="F17" s="111">
        <f>D17+E17</f>
        <v>16308980.710000001</v>
      </c>
    </row>
  </sheetData>
  <mergeCells count="3">
    <mergeCell ref="B4:F4"/>
    <mergeCell ref="B2:F2"/>
    <mergeCell ref="A1:F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opLeftCell="A10" workbookViewId="0">
      <selection activeCell="A19" sqref="A19:XFD19"/>
    </sheetView>
  </sheetViews>
  <sheetFormatPr defaultRowHeight="15.75" x14ac:dyDescent="0.25"/>
  <cols>
    <col min="1" max="1" width="17" style="42" customWidth="1"/>
    <col min="2" max="2" width="16.85546875" style="24" customWidth="1"/>
    <col min="3" max="3" width="47" style="24" customWidth="1"/>
    <col min="4" max="4" width="24.85546875" style="13" customWidth="1"/>
    <col min="5" max="5" width="31.85546875" style="13" customWidth="1"/>
    <col min="6" max="16384" width="9.140625" style="24"/>
  </cols>
  <sheetData>
    <row r="1" spans="1:5" s="23" customFormat="1" x14ac:dyDescent="0.25">
      <c r="A1" s="134"/>
      <c r="D1" s="135"/>
      <c r="E1" s="135"/>
    </row>
    <row r="2" spans="1:5" s="23" customFormat="1" x14ac:dyDescent="0.25">
      <c r="A2" s="134"/>
      <c r="D2" s="135"/>
      <c r="E2" s="135"/>
    </row>
    <row r="3" spans="1:5" s="66" customFormat="1" ht="25.5" customHeight="1" x14ac:dyDescent="0.25">
      <c r="A3" s="273" t="s">
        <v>43</v>
      </c>
      <c r="B3" s="273"/>
      <c r="C3" s="273"/>
      <c r="D3" s="273"/>
      <c r="E3" s="273"/>
    </row>
    <row r="4" spans="1:5" s="66" customFormat="1" x14ac:dyDescent="0.25">
      <c r="A4" s="61"/>
      <c r="B4" s="61"/>
      <c r="D4" s="136"/>
      <c r="E4" s="136"/>
    </row>
    <row r="5" spans="1:5" s="66" customFormat="1" ht="42.75" customHeight="1" x14ac:dyDescent="0.25">
      <c r="A5" s="2" t="s">
        <v>10</v>
      </c>
      <c r="B5" s="273" t="s">
        <v>88</v>
      </c>
      <c r="C5" s="273"/>
      <c r="D5" s="273"/>
      <c r="E5" s="273"/>
    </row>
    <row r="6" spans="1:5" x14ac:dyDescent="0.25">
      <c r="A6" s="13"/>
      <c r="B6" s="10"/>
      <c r="C6" s="11"/>
    </row>
    <row r="7" spans="1:5" x14ac:dyDescent="0.25">
      <c r="A7" s="13"/>
      <c r="B7" s="14"/>
      <c r="C7" s="14"/>
      <c r="D7" s="79"/>
      <c r="E7" s="79"/>
    </row>
    <row r="8" spans="1:5" ht="15.75" customHeight="1" x14ac:dyDescent="0.25">
      <c r="A8" s="276" t="s">
        <v>0</v>
      </c>
      <c r="B8" s="277" t="s">
        <v>1</v>
      </c>
      <c r="C8" s="276" t="s">
        <v>2</v>
      </c>
      <c r="D8" s="276" t="s">
        <v>46</v>
      </c>
      <c r="E8" s="276" t="s">
        <v>47</v>
      </c>
    </row>
    <row r="9" spans="1:5" ht="114" customHeight="1" x14ac:dyDescent="0.25">
      <c r="A9" s="276"/>
      <c r="B9" s="277"/>
      <c r="C9" s="276"/>
      <c r="D9" s="276"/>
      <c r="E9" s="276"/>
    </row>
    <row r="10" spans="1:5" s="26" customFormat="1" x14ac:dyDescent="0.25">
      <c r="A10" s="36">
        <v>1</v>
      </c>
      <c r="B10" s="16">
        <v>2</v>
      </c>
      <c r="C10" s="16">
        <v>3</v>
      </c>
      <c r="D10" s="36">
        <v>4</v>
      </c>
      <c r="E10" s="36">
        <v>5</v>
      </c>
    </row>
    <row r="11" spans="1:5" s="26" customFormat="1" ht="36.75" customHeight="1" x14ac:dyDescent="0.25">
      <c r="A11" s="36">
        <v>1</v>
      </c>
      <c r="B11" s="279" t="s">
        <v>88</v>
      </c>
      <c r="C11" s="280"/>
      <c r="D11" s="280"/>
      <c r="E11" s="281"/>
    </row>
    <row r="12" spans="1:5" s="35" customFormat="1" ht="34.5" customHeight="1" x14ac:dyDescent="0.2">
      <c r="A12" s="33" t="s">
        <v>21</v>
      </c>
      <c r="B12" s="34"/>
      <c r="C12" s="31" t="s">
        <v>152</v>
      </c>
      <c r="D12" s="31"/>
      <c r="E12" s="31"/>
    </row>
    <row r="13" spans="1:5" s="26" customFormat="1" ht="31.5" x14ac:dyDescent="0.25">
      <c r="A13" s="78" t="s">
        <v>44</v>
      </c>
      <c r="B13" s="137" t="s">
        <v>79</v>
      </c>
      <c r="C13" s="137" t="s">
        <v>80</v>
      </c>
      <c r="D13" s="81" t="s">
        <v>48</v>
      </c>
      <c r="E13" s="81">
        <v>1</v>
      </c>
    </row>
    <row r="14" spans="1:5" s="26" customFormat="1" ht="26.25" customHeight="1" x14ac:dyDescent="0.25">
      <c r="A14" s="78" t="s">
        <v>45</v>
      </c>
      <c r="B14" s="137" t="s">
        <v>81</v>
      </c>
      <c r="C14" s="137" t="s">
        <v>82</v>
      </c>
      <c r="D14" s="78" t="s">
        <v>48</v>
      </c>
      <c r="E14" s="78">
        <v>1</v>
      </c>
    </row>
    <row r="15" spans="1:5" s="26" customFormat="1" ht="32.25" customHeight="1" x14ac:dyDescent="0.25">
      <c r="A15" s="78" t="s">
        <v>90</v>
      </c>
      <c r="B15" s="137" t="s">
        <v>83</v>
      </c>
      <c r="C15" s="137" t="s">
        <v>84</v>
      </c>
      <c r="D15" s="78" t="s">
        <v>48</v>
      </c>
      <c r="E15" s="78">
        <v>1</v>
      </c>
    </row>
    <row r="16" spans="1:5" s="26" customFormat="1" ht="27.75" customHeight="1" x14ac:dyDescent="0.25">
      <c r="A16" s="78" t="s">
        <v>91</v>
      </c>
      <c r="B16" s="137" t="s">
        <v>85</v>
      </c>
      <c r="C16" s="137" t="s">
        <v>86</v>
      </c>
      <c r="D16" s="78" t="s">
        <v>48</v>
      </c>
      <c r="E16" s="78">
        <v>1</v>
      </c>
    </row>
    <row r="17" spans="1:5" s="26" customFormat="1" ht="27.75" customHeight="1" x14ac:dyDescent="0.25">
      <c r="A17" s="78" t="s">
        <v>92</v>
      </c>
      <c r="B17" s="137"/>
      <c r="C17" s="137" t="s">
        <v>27</v>
      </c>
      <c r="D17" s="78" t="s">
        <v>48</v>
      </c>
      <c r="E17" s="78">
        <v>1</v>
      </c>
    </row>
    <row r="18" spans="1:5" s="60" customFormat="1" ht="31.5" x14ac:dyDescent="0.25">
      <c r="A18" s="78" t="s">
        <v>93</v>
      </c>
      <c r="B18" s="37"/>
      <c r="C18" s="20" t="s">
        <v>28</v>
      </c>
      <c r="D18" s="80" t="s">
        <v>48</v>
      </c>
      <c r="E18" s="82">
        <v>1</v>
      </c>
    </row>
  </sheetData>
  <mergeCells count="8">
    <mergeCell ref="A3:E3"/>
    <mergeCell ref="B5:E5"/>
    <mergeCell ref="B11:E11"/>
    <mergeCell ref="A8:A9"/>
    <mergeCell ref="B8:B9"/>
    <mergeCell ref="C8:C9"/>
    <mergeCell ref="D8:D9"/>
    <mergeCell ref="E8:E9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pane xSplit="1" topLeftCell="B1" activePane="topRight" state="frozen"/>
      <selection activeCell="A12" sqref="A12"/>
      <selection pane="topRight" activeCell="F16" sqref="F16"/>
    </sheetView>
  </sheetViews>
  <sheetFormatPr defaultRowHeight="12.75" x14ac:dyDescent="0.2"/>
  <cols>
    <col min="1" max="1" width="11.28515625" style="189" bestFit="1" customWidth="1"/>
    <col min="2" max="2" width="54.42578125" style="161" customWidth="1"/>
    <col min="3" max="3" width="19" style="161" customWidth="1"/>
    <col min="4" max="4" width="14.85546875" style="185" customWidth="1"/>
    <col min="5" max="6" width="19.7109375" style="161" customWidth="1"/>
    <col min="7" max="16384" width="9.140625" style="161"/>
  </cols>
  <sheetData>
    <row r="1" spans="1:7" ht="29.25" customHeight="1" x14ac:dyDescent="0.2">
      <c r="A1" s="287" t="s">
        <v>144</v>
      </c>
      <c r="B1" s="287"/>
      <c r="C1" s="287"/>
      <c r="D1" s="287"/>
      <c r="E1" s="287"/>
      <c r="F1" s="287"/>
    </row>
    <row r="2" spans="1:7" ht="29.25" customHeight="1" x14ac:dyDescent="0.2">
      <c r="A2" s="162" t="s">
        <v>10</v>
      </c>
      <c r="B2" s="288" t="s">
        <v>88</v>
      </c>
      <c r="C2" s="288"/>
      <c r="D2" s="288"/>
      <c r="E2" s="288"/>
      <c r="F2" s="288"/>
      <c r="G2" s="163"/>
    </row>
    <row r="3" spans="1:7" ht="29.25" customHeight="1" x14ac:dyDescent="0.25">
      <c r="A3" s="164"/>
      <c r="B3" s="164"/>
      <c r="C3" s="165"/>
      <c r="D3" s="164"/>
    </row>
    <row r="4" spans="1:7" ht="32.25" customHeight="1" x14ac:dyDescent="0.2">
      <c r="A4" s="289" t="s">
        <v>0</v>
      </c>
      <c r="B4" s="291" t="s">
        <v>145</v>
      </c>
      <c r="C4" s="291" t="s">
        <v>46</v>
      </c>
      <c r="D4" s="291" t="s">
        <v>47</v>
      </c>
      <c r="E4" s="293" t="s">
        <v>146</v>
      </c>
      <c r="F4" s="294"/>
    </row>
    <row r="5" spans="1:7" ht="31.5" x14ac:dyDescent="0.2">
      <c r="A5" s="290"/>
      <c r="B5" s="292"/>
      <c r="C5" s="292"/>
      <c r="D5" s="292"/>
      <c r="E5" s="166" t="s">
        <v>147</v>
      </c>
      <c r="F5" s="166" t="s">
        <v>148</v>
      </c>
    </row>
    <row r="6" spans="1:7" ht="15.75" x14ac:dyDescent="0.2">
      <c r="A6" s="167">
        <v>1</v>
      </c>
      <c r="B6" s="167">
        <v>2</v>
      </c>
      <c r="C6" s="168">
        <v>3</v>
      </c>
      <c r="D6" s="168">
        <v>4</v>
      </c>
      <c r="E6" s="168">
        <v>5</v>
      </c>
      <c r="F6" s="168">
        <v>6</v>
      </c>
    </row>
    <row r="7" spans="1:7" s="170" customFormat="1" ht="46.5" customHeight="1" x14ac:dyDescent="0.2">
      <c r="A7" s="169">
        <v>1</v>
      </c>
      <c r="B7" s="284" t="s">
        <v>152</v>
      </c>
      <c r="C7" s="285"/>
      <c r="D7" s="285"/>
      <c r="E7" s="285"/>
      <c r="F7" s="286"/>
    </row>
    <row r="8" spans="1:7" s="174" customFormat="1" ht="34.5" customHeight="1" x14ac:dyDescent="0.2">
      <c r="A8" s="201" t="s">
        <v>21</v>
      </c>
      <c r="B8" s="137" t="s">
        <v>80</v>
      </c>
      <c r="C8" s="171" t="s">
        <v>48</v>
      </c>
      <c r="D8" s="172">
        <v>1</v>
      </c>
      <c r="E8" s="173">
        <f>НМЦК!S14+НМЦК!S15</f>
        <v>57202043.369999997</v>
      </c>
      <c r="F8" s="202">
        <f>D8*E8</f>
        <v>57202043.369999997</v>
      </c>
      <c r="G8" s="203"/>
    </row>
    <row r="9" spans="1:7" s="174" customFormat="1" ht="42.75" customHeight="1" x14ac:dyDescent="0.2">
      <c r="A9" s="201" t="s">
        <v>22</v>
      </c>
      <c r="B9" s="137" t="s">
        <v>82</v>
      </c>
      <c r="C9" s="171" t="s">
        <v>48</v>
      </c>
      <c r="D9" s="172">
        <v>1</v>
      </c>
      <c r="E9" s="173">
        <f>НМЦК!S16</f>
        <v>14168157.789999999</v>
      </c>
      <c r="F9" s="202">
        <f t="shared" ref="F9:F13" si="0">D9*E9</f>
        <v>14168157.789999999</v>
      </c>
      <c r="G9" s="203"/>
    </row>
    <row r="10" spans="1:7" s="174" customFormat="1" ht="42.75" customHeight="1" x14ac:dyDescent="0.2">
      <c r="A10" s="201" t="s">
        <v>155</v>
      </c>
      <c r="B10" s="137" t="s">
        <v>84</v>
      </c>
      <c r="C10" s="171" t="s">
        <v>48</v>
      </c>
      <c r="D10" s="172">
        <v>1</v>
      </c>
      <c r="E10" s="173">
        <f>НМЦК!S17</f>
        <v>1719372.04</v>
      </c>
      <c r="F10" s="202">
        <f t="shared" si="0"/>
        <v>1719372.04</v>
      </c>
      <c r="G10" s="203"/>
    </row>
    <row r="11" spans="1:7" s="174" customFormat="1" ht="42.75" customHeight="1" x14ac:dyDescent="0.2">
      <c r="A11" s="201" t="s">
        <v>156</v>
      </c>
      <c r="B11" s="137" t="s">
        <v>86</v>
      </c>
      <c r="C11" s="171" t="s">
        <v>48</v>
      </c>
      <c r="D11" s="172">
        <v>1</v>
      </c>
      <c r="E11" s="173">
        <f>НМЦК!S18</f>
        <v>2795475.65</v>
      </c>
      <c r="F11" s="202">
        <f t="shared" si="0"/>
        <v>2795475.65</v>
      </c>
      <c r="G11" s="203"/>
    </row>
    <row r="12" spans="1:7" s="174" customFormat="1" ht="42.75" customHeight="1" x14ac:dyDescent="0.2">
      <c r="A12" s="201" t="s">
        <v>157</v>
      </c>
      <c r="B12" s="137" t="s">
        <v>27</v>
      </c>
      <c r="C12" s="171" t="s">
        <v>48</v>
      </c>
      <c r="D12" s="172">
        <v>1</v>
      </c>
      <c r="E12" s="173">
        <f>НМЦК!S20</f>
        <v>1297319.8600000001</v>
      </c>
      <c r="F12" s="202">
        <f t="shared" si="0"/>
        <v>1297319.8600000001</v>
      </c>
      <c r="G12" s="203"/>
    </row>
    <row r="13" spans="1:7" s="174" customFormat="1" ht="42.75" customHeight="1" x14ac:dyDescent="0.2">
      <c r="A13" s="201" t="s">
        <v>158</v>
      </c>
      <c r="B13" s="20" t="s">
        <v>28</v>
      </c>
      <c r="C13" s="171" t="s">
        <v>48</v>
      </c>
      <c r="D13" s="172">
        <v>1</v>
      </c>
      <c r="E13" s="173">
        <f>НМЦК!S21</f>
        <v>5779425.4400000004</v>
      </c>
      <c r="F13" s="202">
        <f t="shared" si="0"/>
        <v>5779425.4400000004</v>
      </c>
      <c r="G13" s="203"/>
    </row>
    <row r="14" spans="1:7" s="207" customFormat="1" ht="22.5" customHeight="1" x14ac:dyDescent="0.2">
      <c r="A14" s="175"/>
      <c r="B14" s="204" t="s">
        <v>23</v>
      </c>
      <c r="C14" s="205"/>
      <c r="D14" s="206"/>
      <c r="E14" s="176"/>
      <c r="F14" s="177">
        <f>SUM(F8:F13)</f>
        <v>82961794.150000006</v>
      </c>
    </row>
    <row r="15" spans="1:7" s="207" customFormat="1" ht="22.5" customHeight="1" x14ac:dyDescent="0.2">
      <c r="A15" s="175"/>
      <c r="B15" s="204" t="s">
        <v>24</v>
      </c>
      <c r="C15" s="205"/>
      <c r="D15" s="206"/>
      <c r="E15" s="177"/>
      <c r="F15" s="177">
        <f>F14*0.2</f>
        <v>16592358.83</v>
      </c>
    </row>
    <row r="16" spans="1:7" s="207" customFormat="1" ht="22.5" customHeight="1" x14ac:dyDescent="0.2">
      <c r="A16" s="175"/>
      <c r="B16" s="204" t="s">
        <v>25</v>
      </c>
      <c r="C16" s="205"/>
      <c r="D16" s="206"/>
      <c r="E16" s="177"/>
      <c r="F16" s="177">
        <f>F14+F15</f>
        <v>99554152.980000004</v>
      </c>
    </row>
    <row r="17" spans="1:6" ht="15" x14ac:dyDescent="0.25">
      <c r="A17" s="178"/>
      <c r="B17" s="179"/>
      <c r="C17" s="180"/>
      <c r="D17" s="181"/>
    </row>
    <row r="18" spans="1:6" ht="15" x14ac:dyDescent="0.25">
      <c r="A18" s="178"/>
      <c r="B18" s="179"/>
      <c r="C18" s="180"/>
      <c r="D18" s="181"/>
    </row>
    <row r="19" spans="1:6" ht="15" x14ac:dyDescent="0.25">
      <c r="A19" s="178"/>
      <c r="B19" s="179"/>
      <c r="C19" s="180"/>
      <c r="D19" s="181"/>
      <c r="E19" s="182"/>
      <c r="F19" s="183"/>
    </row>
    <row r="20" spans="1:6" ht="76.150000000000006" customHeight="1" x14ac:dyDescent="0.25">
      <c r="A20" s="282"/>
      <c r="B20" s="282"/>
      <c r="C20" s="184"/>
      <c r="E20" s="186"/>
      <c r="F20" s="186"/>
    </row>
    <row r="21" spans="1:6" ht="15.75" x14ac:dyDescent="0.25">
      <c r="A21" s="187"/>
      <c r="B21" s="187"/>
      <c r="C21" s="187"/>
      <c r="D21" s="187"/>
      <c r="E21" s="186"/>
      <c r="F21" s="186"/>
    </row>
    <row r="22" spans="1:6" ht="15.75" x14ac:dyDescent="0.25">
      <c r="A22" s="188"/>
      <c r="B22" s="188"/>
      <c r="C22" s="188"/>
      <c r="D22" s="188"/>
      <c r="E22" s="186"/>
      <c r="F22" s="186"/>
    </row>
    <row r="23" spans="1:6" ht="15.75" x14ac:dyDescent="0.25">
      <c r="A23" s="283"/>
      <c r="B23" s="283"/>
      <c r="C23" s="283"/>
      <c r="D23" s="283"/>
      <c r="E23" s="186"/>
      <c r="F23" s="186"/>
    </row>
    <row r="24" spans="1:6" ht="30.6" customHeight="1" x14ac:dyDescent="0.25">
      <c r="A24" s="283"/>
      <c r="B24" s="283"/>
      <c r="C24" s="283"/>
      <c r="D24" s="283"/>
      <c r="E24" s="186"/>
      <c r="F24" s="186"/>
    </row>
    <row r="25" spans="1:6" ht="15" x14ac:dyDescent="0.25">
      <c r="A25" s="178"/>
      <c r="B25" s="179"/>
      <c r="C25" s="180"/>
      <c r="D25" s="181"/>
    </row>
    <row r="26" spans="1:6" s="185" customFormat="1" ht="15" x14ac:dyDescent="0.25">
      <c r="A26" s="178"/>
      <c r="B26" s="179"/>
      <c r="C26" s="180"/>
      <c r="D26" s="181"/>
      <c r="E26" s="161"/>
      <c r="F26" s="161"/>
    </row>
    <row r="27" spans="1:6" s="185" customFormat="1" ht="15" x14ac:dyDescent="0.25">
      <c r="A27" s="178"/>
      <c r="B27" s="179"/>
      <c r="C27" s="180"/>
      <c r="D27" s="181"/>
      <c r="E27" s="161"/>
      <c r="F27" s="161"/>
    </row>
    <row r="28" spans="1:6" s="185" customFormat="1" ht="15" x14ac:dyDescent="0.25">
      <c r="A28" s="178"/>
      <c r="B28" s="179"/>
      <c r="C28" s="180"/>
      <c r="D28" s="181"/>
      <c r="E28" s="161"/>
      <c r="F28" s="161"/>
    </row>
    <row r="29" spans="1:6" s="185" customFormat="1" x14ac:dyDescent="0.2">
      <c r="A29" s="189"/>
      <c r="B29" s="161"/>
      <c r="C29" s="161"/>
      <c r="E29" s="161"/>
      <c r="F29" s="161"/>
    </row>
    <row r="31" spans="1:6" s="185" customFormat="1" x14ac:dyDescent="0.2">
      <c r="A31" s="189"/>
      <c r="B31" s="161"/>
      <c r="C31" s="161"/>
      <c r="E31" s="161"/>
      <c r="F31" s="161"/>
    </row>
  </sheetData>
  <mergeCells count="11">
    <mergeCell ref="A20:B20"/>
    <mergeCell ref="A23:D23"/>
    <mergeCell ref="A24:D24"/>
    <mergeCell ref="B7:F7"/>
    <mergeCell ref="A1:F1"/>
    <mergeCell ref="B2:F2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ПЗ</vt:lpstr>
      <vt:lpstr>ГПР</vt:lpstr>
      <vt:lpstr>Протокол</vt:lpstr>
      <vt:lpstr>НМЦК</vt:lpstr>
      <vt:lpstr>НМЦ</vt:lpstr>
      <vt:lpstr>ВОР</vt:lpstr>
      <vt:lpstr>Проект сметы контракта</vt:lpstr>
      <vt:lpstr>НМЦК!Print_Titles</vt:lpstr>
      <vt:lpstr>НМЦК!Заголовки_для_печати</vt:lpstr>
      <vt:lpstr>ГПР!Область_печати</vt:lpstr>
      <vt:lpstr>НМЦ!Область_печати</vt:lpstr>
      <vt:lpstr>НМЦК!Область_печати</vt:lpstr>
      <vt:lpstr>ПЗ!Область_печати</vt:lpstr>
      <vt:lpstr>'Проект сметы контракта'!Область_печати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Лагутин Сергей Иванович</cp:lastModifiedBy>
  <cp:lastPrinted>2022-05-19T08:39:48Z</cp:lastPrinted>
  <dcterms:created xsi:type="dcterms:W3CDTF">2003-01-28T12:33:10Z</dcterms:created>
  <dcterms:modified xsi:type="dcterms:W3CDTF">2022-05-23T08:56:13Z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