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РИ\Сметный\Эксплуатация\Тех.обслуж релейной защиты и автоматики\4. 03.10.2022 (индексы на 3 кв 22 +НМЦ)\"/>
    </mc:Choice>
  </mc:AlternateContent>
  <bookViews>
    <workbookView xWindow="-120" yWindow="-120" windowWidth="25440" windowHeight="15990" tabRatio="905" activeTab="6"/>
  </bookViews>
  <sheets>
    <sheet name="ЛСР №1 РЗиА Эльбрус" sheetId="17" r:id="rId1"/>
    <sheet name="ЛСР №2 РЗиА Ведучи" sheetId="18" r:id="rId2"/>
    <sheet name="ПЗ" sheetId="10" r:id="rId3"/>
    <sheet name="НМЦ" sheetId="9" r:id="rId4"/>
    <sheet name="Протокол НМЦК" sheetId="8" r:id="rId5"/>
    <sheet name="Дефляторы" sheetId="5" state="hidden" r:id="rId6"/>
    <sheet name="НМЦК" sheetId="4" r:id="rId7"/>
  </sheets>
  <externalReferences>
    <externalReference r:id="rId8"/>
  </externalReferences>
  <definedNames>
    <definedName name="_xlnm.Print_Titles" localSheetId="0">'ЛСР №1 РЗиА Эльбрус'!$39:$39</definedName>
    <definedName name="_xlnm.Print_Titles" localSheetId="1">'ЛСР №2 РЗиА Ведучи'!$39:$39</definedName>
    <definedName name="_xlnm.Print_Area" localSheetId="3">НМЦ!$A$1:$E$19</definedName>
    <definedName name="_xlnm.Print_Area" localSheetId="6">НМЦК!$A$1:$K$26</definedName>
  </definedNames>
  <calcPr calcId="162913" fullPrecision="0"/>
</workbook>
</file>

<file path=xl/calcChain.xml><?xml version="1.0" encoding="utf-8"?>
<calcChain xmlns="http://schemas.openxmlformats.org/spreadsheetml/2006/main">
  <c r="E15" i="9" l="1"/>
  <c r="D15" i="9"/>
  <c r="C15" i="9"/>
  <c r="D14" i="9"/>
  <c r="E14" i="9" s="1"/>
  <c r="C14" i="9"/>
  <c r="C13" i="9"/>
  <c r="H12" i="4" l="1"/>
  <c r="F12" i="4"/>
  <c r="H11" i="4"/>
  <c r="G11" i="4"/>
  <c r="G16" i="4"/>
  <c r="G15" i="4"/>
  <c r="C8" i="9"/>
  <c r="F11" i="4" l="1"/>
  <c r="F10" i="4"/>
  <c r="G22" i="4" l="1"/>
  <c r="G23" i="4" l="1"/>
  <c r="G25" i="4" l="1"/>
  <c r="G26" i="4" l="1"/>
  <c r="D26" i="4"/>
  <c r="G21" i="4"/>
  <c r="C6" i="9" s="1"/>
  <c r="I11" i="4" l="1"/>
  <c r="J11" i="4" s="1"/>
  <c r="I10" i="4"/>
  <c r="E15" i="5"/>
  <c r="D15" i="5"/>
  <c r="D13" i="5"/>
  <c r="D12" i="5"/>
  <c r="D11" i="5"/>
  <c r="D16" i="5" s="1"/>
  <c r="F5" i="5"/>
  <c r="F15" i="5" l="1"/>
  <c r="G10" i="4"/>
  <c r="H10" i="4" s="1"/>
  <c r="D14" i="5"/>
  <c r="H13" i="4" l="1"/>
  <c r="H14" i="4" s="1"/>
  <c r="J10" i="4"/>
  <c r="J12" i="4" s="1"/>
  <c r="F13" i="4"/>
  <c r="F14" i="4" s="1"/>
  <c r="K10" i="4"/>
  <c r="K12" i="4" l="1"/>
  <c r="K13" i="4" s="1"/>
  <c r="K14" i="4" s="1"/>
  <c r="J13" i="4" l="1"/>
  <c r="J14" i="4" s="1"/>
  <c r="G6" i="8" s="1"/>
  <c r="D13" i="9" l="1"/>
  <c r="B18" i="10"/>
  <c r="E13" i="9" l="1"/>
</calcChain>
</file>

<file path=xl/sharedStrings.xml><?xml version="1.0" encoding="utf-8"?>
<sst xmlns="http://schemas.openxmlformats.org/spreadsheetml/2006/main" count="2197" uniqueCount="373">
  <si>
    <t>(наименование стройки)</t>
  </si>
  <si>
    <t>№ пп</t>
  </si>
  <si>
    <t>Всего</t>
  </si>
  <si>
    <t>СОГЛАСОВАНО:</t>
  </si>
  <si>
    <t>УТВЕРЖДАЮ:</t>
  </si>
  <si>
    <t>Количество</t>
  </si>
  <si>
    <t>всего</t>
  </si>
  <si>
    <t>на единицу</t>
  </si>
  <si>
    <t>1</t>
  </si>
  <si>
    <t>7</t>
  </si>
  <si>
    <t>9</t>
  </si>
  <si>
    <t>11</t>
  </si>
  <si>
    <t>12</t>
  </si>
  <si>
    <t>13</t>
  </si>
  <si>
    <t>Итоги по смете:</t>
  </si>
  <si>
    <t xml:space="preserve">  ВСЕГО по смете</t>
  </si>
  <si>
    <t>объект:</t>
  </si>
  <si>
    <t>шт</t>
  </si>
  <si>
    <t>по адресу:</t>
  </si>
  <si>
    <t>Основания для расчета: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</si>
  <si>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</si>
  <si>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</si>
  <si>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</si>
  <si>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</si>
  <si>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</si>
  <si>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</si>
  <si>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</si>
  <si>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</si>
  <si>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комплекс</t>
  </si>
  <si>
    <t>2</t>
  </si>
  <si>
    <t>Строительство (строительно-монтажные работы, оборудование, прочие затраты)</t>
  </si>
  <si>
    <t>Стоимость без учета НДС</t>
  </si>
  <si>
    <t>НДС-20%</t>
  </si>
  <si>
    <t>Стоимость с учетом НДС</t>
  </si>
  <si>
    <t>Составил:</t>
  </si>
  <si>
    <t>Проверил:</t>
  </si>
  <si>
    <t>РАСЧЕТ ИНДЕКСА -ДЕФЛЯТОРА</t>
  </si>
  <si>
    <t>Стоимость работ в ценах утверждения сметной документации- 4 квартал 2019 г.</t>
  </si>
  <si>
    <t>Период производства работ</t>
  </si>
  <si>
    <t>Продолжительность, месяцев</t>
  </si>
  <si>
    <t>начало</t>
  </si>
  <si>
    <t>окончание</t>
  </si>
  <si>
    <t>Проектно-изыскательские работы+экспертиза</t>
  </si>
  <si>
    <t>Годовой индекс прогнозной инфляции (по письму Минэкономразвития России от 26.09.2019 г. №Д14и-32899, отрасль "Инвестиции в основной капитал"):</t>
  </si>
  <si>
    <t>на 2020 год</t>
  </si>
  <si>
    <t>на 2021 год</t>
  </si>
  <si>
    <t>на 2022 год</t>
  </si>
  <si>
    <t>Расчет ежемесячного прогнозного индекса:</t>
  </si>
  <si>
    <t>ежемесячный индекс прогноз на 2020</t>
  </si>
  <si>
    <t>ежемесячный индекс прогноз на 2021</t>
  </si>
  <si>
    <t>ежемесячный индекс прогноз на 2022</t>
  </si>
  <si>
    <t>Итого индекс прогнозной инфляции</t>
  </si>
  <si>
    <t>1,00295*1,00295</t>
  </si>
  <si>
    <t>1,00295^2*(1,00295+1,00295^1,5)/2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</si>
  <si>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</si>
  <si>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</si>
  <si>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</si>
  <si>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</si>
  <si>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</si>
  <si>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</si>
  <si>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-затраты на эксплуатацию машин и механизмов;</t>
  </si>
  <si>
    <t>-накладные расходы;</t>
  </si>
  <si>
    <t>-сметную прибыль;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</si>
  <si>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</si>
  <si>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</si>
  <si>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</si>
  <si>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(должность, подпись, инициалы, фамилия)</t>
  </si>
  <si>
    <t>НАЧАЛЬНАЯ МАКСИМАЛЬНАЯ ЦЕНА ДОГОВОРА</t>
  </si>
  <si>
    <t>Продолжительность работ</t>
  </si>
  <si>
    <t>Начало работ</t>
  </si>
  <si>
    <t>Окончание работ</t>
  </si>
  <si>
    <t>Виды (наименования) работ</t>
  </si>
  <si>
    <t>Итого, руб.</t>
  </si>
  <si>
    <t>НДС 20%</t>
  </si>
  <si>
    <t>Всего с учетом НДС, руб.</t>
  </si>
  <si>
    <t>ПОЯСНИТЕЛЬНАЯ ЗАПИСКА</t>
  </si>
  <si>
    <t>К РАСЧЕТУ НАЧАЛЬНОЙ МАКСИМАЛЬНОЙ ЦЕНЫ ДОГОВОРА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</si>
  <si>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</si>
  <si>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Описание метода расчета стоимости строительства</t>
  </si>
  <si>
    <t>Итоговая начальная максимальная цена  работ  составляет:</t>
  </si>
  <si>
    <t>рублей с учетом НДС</t>
  </si>
  <si>
    <t>№ п/п</t>
  </si>
  <si>
    <t>1. Техническое задание</t>
  </si>
  <si>
    <t>Расчет начальной (максимальной) цены контракта при осуществлении закупки на поставку оборудования и выполнение строительно-монтажных работ</t>
  </si>
  <si>
    <t>месяца</t>
  </si>
  <si>
    <t>Приложение № 2</t>
  </si>
  <si>
    <t>Утверждено приказом № 421 от 4 августа 2020 г. Минстроя РФ</t>
  </si>
  <si>
    <t/>
  </si>
  <si>
    <t xml:space="preserve">Наименование редакции сметных нормативов  </t>
  </si>
  <si>
    <t>Наименование программного продукта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</si>
  <si>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</si>
  <si>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</si>
  <si>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</si>
  <si>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</si>
  <si>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</si>
  <si>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</si>
  <si>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</si>
  <si>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</si>
  <si>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</si>
  <si>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</si>
  <si>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</si>
  <si>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</si>
  <si>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</si>
  <si>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</si>
  <si>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</si>
  <si>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</si>
  <si>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</si>
  <si>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</si>
  <si>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</si>
  <si>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</si>
  <si>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</si>
  <si>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</si>
  <si>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</si>
  <si>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</si>
  <si>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</si>
  <si>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</si>
  <si>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коэффициенты</t>
  </si>
  <si>
    <t>всего с учетом коэффициентов</t>
  </si>
  <si>
    <t>ОТ</t>
  </si>
  <si>
    <t>4</t>
  </si>
  <si>
    <t>М</t>
  </si>
  <si>
    <t>ЗТ</t>
  </si>
  <si>
    <t>чел.-ч</t>
  </si>
  <si>
    <t>Итого по расценке</t>
  </si>
  <si>
    <t>ФОТ</t>
  </si>
  <si>
    <t>%</t>
  </si>
  <si>
    <t>Всего по позиции</t>
  </si>
  <si>
    <t>5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</si>
  <si>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</si>
  <si>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</si>
  <si>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</si>
  <si>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Материалы</t>
  </si>
  <si>
    <t xml:space="preserve">               оплата труда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</si>
  <si>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</si>
  <si>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</si>
  <si>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</si>
  <si>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</si>
  <si>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</si>
  <si>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</si>
  <si>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>6</t>
  </si>
  <si>
    <t>8</t>
  </si>
  <si>
    <t xml:space="preserve">     Строительные работы</t>
  </si>
  <si>
    <t>[должность, подпись (инициалы, фамилия)]</t>
  </si>
  <si>
    <t>Дата формирования НМЦК</t>
  </si>
  <si>
    <t>Продолжительность выполнения работ, мес.</t>
  </si>
  <si>
    <t>^(1/12)</t>
  </si>
  <si>
    <t>Индекс прогнозной инфляции</t>
  </si>
  <si>
    <t>Начальная максимальная цена договора ( далее - НМЦД) определена в соответствии с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</si>
  <si>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>ежемесячный прогнозный индекс на 2022 год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</si>
  <si>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</si>
  <si>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>Приказ от 04.08.2020 № 421/пр прил.10 табл.1 п.8.1</t>
  </si>
  <si>
    <t>Производство работ осуществляется в горной местности: на высоте свыше 1500 до 2500 м над уровнем моря ОЗП=1,25; ЭМ=1,25 к расх.; ЗПМ=1,25; ТЗ=1,25; ТЗМ=1,25</t>
  </si>
  <si>
    <t>кг</t>
  </si>
  <si>
    <t>15</t>
  </si>
  <si>
    <t>16</t>
  </si>
  <si>
    <t>18</t>
  </si>
  <si>
    <t>на объекте:</t>
  </si>
  <si>
    <t>-прогнозные индексы инфляции для пересчета из уровня цен на дату определения НМЦК в уровень цен соответствующего периода реализации договора.</t>
  </si>
  <si>
    <t>Стоимость работ в ценах формирования сметной документации - 2 квартал 2022</t>
  </si>
  <si>
    <t>Индекс Минэкономразвития РФ на 2022 г. (Письмо Минэкономразвития России от 05.10.2021 г. № 33918-ПК/Д03и)</t>
  </si>
  <si>
    <t>Заместитель директора Департамента развития инфраструктуры</t>
  </si>
  <si>
    <t>Е.А. Татаринова</t>
  </si>
  <si>
    <t>компл</t>
  </si>
  <si>
    <t>10</t>
  </si>
  <si>
    <t>на восстановление ремонтной зоны и складских помещений</t>
  </si>
  <si>
    <t>Расчет начальной максимальной цены выполнен проектно-сметным методом.</t>
  </si>
  <si>
    <t>Налог на добавленную стоимость - 20 %.</t>
  </si>
  <si>
    <t>2. Ведомость объемов работ</t>
  </si>
  <si>
    <t>"____" ________________ 2022 года</t>
  </si>
  <si>
    <t>ГРАНД-Смета, версия 2022.2</t>
  </si>
  <si>
    <t>ВТРК "Эльбрус"</t>
  </si>
  <si>
    <t>Объекты электрохозяйства</t>
  </si>
  <si>
    <t>ЛОКАЛЬНЫЙ СМЕТНЫЙ РАСЧЕТ (СМЕТА) № 1</t>
  </si>
  <si>
    <t>Техническое обслуживание устройств релейной защиты и автоматики</t>
  </si>
  <si>
    <t>Ведомость объемов работ</t>
  </si>
  <si>
    <t>01.01.2000 с пересчетом в цены 2 квартала 2022 года</t>
  </si>
  <si>
    <t>(54,43)</t>
  </si>
  <si>
    <t>(0,34)</t>
  </si>
  <si>
    <t>(11,73)</t>
  </si>
  <si>
    <t>(0,56)</t>
  </si>
  <si>
    <t>(20,61)</t>
  </si>
  <si>
    <t>(23,85)</t>
  </si>
  <si>
    <t xml:space="preserve">  </t>
  </si>
  <si>
    <t>Сметная стоимость в базисном уровне цен (в текущем уровне цен (гр. 8) для ресурсов, отсутствующих в ФРСН), руб.</t>
  </si>
  <si>
    <t>Раздел 1. РТП-4 РУ-10 кВ яч: 4, 7, 9, 11, 16</t>
  </si>
  <si>
    <t>Демонтаж токового реле РС 80М2М-8</t>
  </si>
  <si>
    <t>ФЕРм11-03-001-01</t>
  </si>
  <si>
    <t>Приборы, устанавливаемые на металлоконструкциях, щитах и пультах, масса: до 5 кг</t>
  </si>
  <si>
    <t>Приказ от 04.09.2019 № 507/пр табл.3 п.4</t>
  </si>
  <si>
    <t>Демонтаж оборудования, не пригодного для дальнейшего использования (предназначено в лом), без разборки и резки ОЗП=0,3; ЭМ=0,3 к расх.; ЗПМ=0,3; МАТ=0 к расх.; ТЗ=0,3; ТЗМ=0,3</t>
  </si>
  <si>
    <t>Приказ от 04.08.2020 № 421/пр прил.10 табл.3 п.11.3</t>
  </si>
  <si>
    <t>Производство ремонтно-строительных работ осуществляется в горной местности: на высоте свыше 3000 м над уровнем моря ОЗП=1,5; ЭМ=1,5 к расх.; ЗПМ=1,5; ТЗ=1,5; ТЗМ=1,5</t>
  </si>
  <si>
    <t>Приказ от 04.08.2020 № 421/пр прил.10 табл.3 п.6</t>
  </si>
  <si>
    <t>Производство ремонтно-строительных работ осуществляется внутри работающих трансформаторных и распределительных подстанций, в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 ОЗП=1,35; ЭМ=1,35 к расх.; ЗПМ=1,35; ТЗ=1,35; ТЗМ=1,35</t>
  </si>
  <si>
    <t>1-4-2</t>
  </si>
  <si>
    <t>Затраты труда рабочих (ср 4,2)</t>
  </si>
  <si>
    <t>01.7.15.03-0031</t>
  </si>
  <si>
    <t>Болты с гайками и шайбами оцинкованные, диаметр 6 мм</t>
  </si>
  <si>
    <t>999-9950</t>
  </si>
  <si>
    <t>Вспомогательные ненормируемые ресурсы (2% от Оплаты труда рабочих)</t>
  </si>
  <si>
    <t>руб</t>
  </si>
  <si>
    <t>Приказ № 812/пр от 21.12.2020 Прил. п.53</t>
  </si>
  <si>
    <t>НР Приборы, средства автоматизации и вычислительной техники</t>
  </si>
  <si>
    <t>Приказ № 774/пр от 11.12.2020 Прил. п.53</t>
  </si>
  <si>
    <t>СП Приборы, средства автоматизации и вычислительной техники</t>
  </si>
  <si>
    <t>Монтаж токового реле РСТ-42ВО, РС80М2М-8</t>
  </si>
  <si>
    <t>3
О</t>
  </si>
  <si>
    <t>ТЦ_62.1.04.04_77_9725089877_14.09.2022_01
КА п.1</t>
  </si>
  <si>
    <t>Реле РС 80М2М-8</t>
  </si>
  <si>
    <t>(Инженерное оборудование)</t>
  </si>
  <si>
    <t>Приказ от 04.08.2020 № 421/пр п.92в</t>
  </si>
  <si>
    <t>Заготовительно-складские расходы для оборудования - 1,2% ПЗ=1,2% (ОЗП=1,2%; ЭМ=1,2%; МАТ=1,2%)</t>
  </si>
  <si>
    <t>Приказ от 04.08.2020 № 421/пр п.91</t>
  </si>
  <si>
    <t>Транспортные затраты, в случае невозможности их определения на основании расчета или по результатам конъюнктурного анализа (от отпускной цены оборудования) - до 3% ПЗ=1,03 (ОЗП=1,03; ЭМ=1,03; МАТ=1,03)</t>
  </si>
  <si>
    <t>4
О</t>
  </si>
  <si>
    <t>ТЦ_62.1.04.04_66_6631007231_08.09.2022_01</t>
  </si>
  <si>
    <t>Реле РСТ-42ВО-02/03-1-220-1
УХЛ4</t>
  </si>
  <si>
    <t>Цена=18000/1,2</t>
  </si>
  <si>
    <t>Пусконаладочные работы</t>
  </si>
  <si>
    <t>ФЕРп01-03-021-03</t>
  </si>
  <si>
    <t>Схема вторичной коммутации воздушного выключателя с пополюсным электромагнитным или пневматическим приводом, напряжение выключателя: до 35 кВ</t>
  </si>
  <si>
    <t>Приказ от 04.08.2020 № 421/пр прил.10 табл.4 п.4</t>
  </si>
  <si>
    <t>Производство работ осуществляется в действующих электроустановках (в трансформаторных и распределительных подстанциях, в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напряжением), с оформлением при этом наряда-допуска или распоряжения ОЗП=1,3; ЭМ=1,3 к расх.; ЗПМ=1,3; ТЗ=1,3; ТЗМ=1,3</t>
  </si>
  <si>
    <t>Приказ от 04.08.2020 № 421/пр прил.10 табл.4 п.10.3</t>
  </si>
  <si>
    <t>Производство работ осуществляется в горной местности: на высоте от 3000 м над уровнем моря ОЗП=1,5; ЭМ=1,5 к расх.; ЗПМ=1,5; ТЗ=1,5; ТЗМ=1,5</t>
  </si>
  <si>
    <t>10-3-3</t>
  </si>
  <si>
    <t>Инженер III категории</t>
  </si>
  <si>
    <t>10-4-2</t>
  </si>
  <si>
    <t>Техник II категории</t>
  </si>
  <si>
    <t>Приказ № 812/пр от 21.12.2020 Прил. п.83</t>
  </si>
  <si>
    <t>НР Пусконаладочные работы: 'вхолостую' - 80%, 'под нагрузкой' - 20%</t>
  </si>
  <si>
    <t>Приказ № 774/пр от 11.12.2020 Прил. п.83</t>
  </si>
  <si>
    <t>СП Пусконаладочные работы: 'вхолостую' - 80%, 'под нагрузкой' - 20%</t>
  </si>
  <si>
    <t>ФЕРп01-04-012-02</t>
  </si>
  <si>
    <t>Двухфазная токовая отсечка: и МТЗ с независимой выдержкой времени (комплект КЗ-13)</t>
  </si>
  <si>
    <t>10-3-2</t>
  </si>
  <si>
    <t>Инженер II категории</t>
  </si>
  <si>
    <t>ОП п.1.1.5</t>
  </si>
  <si>
    <t>При повторном выполнении пусконаладочных работ, осуществляемом до подписания акта об окончании работ ОЗП=0,5; ТЗ=0,5</t>
  </si>
  <si>
    <t>Проверка и наладка защиты от замыканий "на землю"</t>
  </si>
  <si>
    <t>ФЕРп01-04-062-02</t>
  </si>
  <si>
    <t>Защита от замыканий на "землю": с реле УСЗ-1, УСЗ-2, УСЗ-3</t>
  </si>
  <si>
    <t>ФЕРп01-02-017-02</t>
  </si>
  <si>
    <t>Трансформатор тока измерительный выносной напряжением: до 11 кВ, с твердой изоляцией</t>
  </si>
  <si>
    <t>ФЕРп01-03-008-05</t>
  </si>
  <si>
    <t>Выключатель: автоматический с электромагнитным дутьем или вакуумный и элегазовый напряжением до 11 кВ</t>
  </si>
  <si>
    <t>1-4-0</t>
  </si>
  <si>
    <t>Затраты труда рабочих (ср 4)</t>
  </si>
  <si>
    <t>Проверка промежуточных и указательных реле</t>
  </si>
  <si>
    <t>ФЕРп01-11-013-01</t>
  </si>
  <si>
    <t>Замер полного сопротивления цепи "фаза-нуль"</t>
  </si>
  <si>
    <t>1-6-0</t>
  </si>
  <si>
    <t>Затраты труда рабочих (ср 6)</t>
  </si>
  <si>
    <t>ФЕРп01-12-029-01</t>
  </si>
  <si>
    <t>Испытание цепи вторичной коммутации</t>
  </si>
  <si>
    <t>испытание</t>
  </si>
  <si>
    <t>1-5-0</t>
  </si>
  <si>
    <t>Затраты труда рабочих (ср 5)</t>
  </si>
  <si>
    <t>Итоги по разделу 1 РТП-4 РУ-10 кВ яч: 4, 7, 9, 11, 16 :</t>
  </si>
  <si>
    <t xml:space="preserve">     Монтажные работы</t>
  </si>
  <si>
    <t xml:space="preserve">     Оборудование</t>
  </si>
  <si>
    <t xml:space="preserve">          Инженерное оборудование</t>
  </si>
  <si>
    <t xml:space="preserve">     Прочие затраты</t>
  </si>
  <si>
    <t xml:space="preserve">          Пусконаладочные работы</t>
  </si>
  <si>
    <t xml:space="preserve">               в том числе:</t>
  </si>
  <si>
    <t xml:space="preserve">                    оплата труда</t>
  </si>
  <si>
    <t xml:space="preserve">                    накладные расходы</t>
  </si>
  <si>
    <t xml:space="preserve">                    сметная прибыль</t>
  </si>
  <si>
    <t xml:space="preserve">  Итого по разделу 1 РТП-4 РУ-10 кВ яч: 4, 7, 9, 11, 16</t>
  </si>
  <si>
    <t xml:space="preserve">               оборудование, отсутствующее в ФРСН</t>
  </si>
  <si>
    <t>Раздел 2. РТП-4 РУ-10 кВ ключи управления вакуумными выключателями</t>
  </si>
  <si>
    <t>Демонтаж/монтаж пакетных переключателей ПМОВ</t>
  </si>
  <si>
    <t>ФЕРр67-7-1</t>
  </si>
  <si>
    <t>Смена пакетных выключателей</t>
  </si>
  <si>
    <t>100 шт</t>
  </si>
  <si>
    <t>Объем=9 / 100</t>
  </si>
  <si>
    <t>1-3-5</t>
  </si>
  <si>
    <t>Затраты труда рабочих (ср 3,5)</t>
  </si>
  <si>
    <t>Приказ № 812/пр от 21.12.2020 Прил. п.101</t>
  </si>
  <si>
    <t>НР Электромонтажные работы (ремонтно-строительные)</t>
  </si>
  <si>
    <t>Приказ № 774/пр от 11.12.2020 Прил. п.101</t>
  </si>
  <si>
    <t>СП Электромонтажные работы (ремонтно-строительные)</t>
  </si>
  <si>
    <t>14
О</t>
  </si>
  <si>
    <t>ФССЦ-62.3.04.04-0003</t>
  </si>
  <si>
    <t>Переключатели: малогабаритные ПМОВ У3</t>
  </si>
  <si>
    <t>Итоги по разделу 2 РТП-4 РУ-10 кВ ключи управления вакуумными выключателями :</t>
  </si>
  <si>
    <t xml:space="preserve">  Итого по разделу 2 РТП-4 РУ-10 кВ ключи управления вакуумными выключателями</t>
  </si>
  <si>
    <t>Раздел 3. РТП-3 РУ-10 кВ яч: 15</t>
  </si>
  <si>
    <t>Демонтаж/монтаж указательного реле РЭУ-11</t>
  </si>
  <si>
    <t>17
О</t>
  </si>
  <si>
    <t>ТЦ_62.1.04.10_66_6631007231_08.09.2022_01</t>
  </si>
  <si>
    <t>Реле электромагнитное указательное РЭУ 11-11-5-40 У3 0,1 А 50 Гц</t>
  </si>
  <si>
    <t>Цена=7200/1,2</t>
  </si>
  <si>
    <t>19</t>
  </si>
  <si>
    <t>20</t>
  </si>
  <si>
    <t>21</t>
  </si>
  <si>
    <t>22</t>
  </si>
  <si>
    <t>23</t>
  </si>
  <si>
    <t>24</t>
  </si>
  <si>
    <t>Итоги по разделу 3 РТП-3 РУ-10 кВ яч: 15 :</t>
  </si>
  <si>
    <t xml:space="preserve">  Итого по разделу 3 РТП-3 РУ-10 кВ яч: 15</t>
  </si>
  <si>
    <t>Раздел 4. РТП-3 РУ-0,4 кВ</t>
  </si>
  <si>
    <t>Демонтаж/монтаж амперметров</t>
  </si>
  <si>
    <t>25</t>
  </si>
  <si>
    <t>26</t>
  </si>
  <si>
    <t>27
О</t>
  </si>
  <si>
    <t>ТЦ_62.5.00.00_77_7729108750_14.09.2022_01</t>
  </si>
  <si>
    <t>Амперметр Э8030-М1 400/5 А</t>
  </si>
  <si>
    <t>Объем=3+3</t>
  </si>
  <si>
    <t>Цена=590/1,2</t>
  </si>
  <si>
    <t>28
О</t>
  </si>
  <si>
    <t>ТЦ_62.5.00.00_77_7715215141_25.08.2022_01</t>
  </si>
  <si>
    <t>Амперметр Э8030-М1 1500/5 А</t>
  </si>
  <si>
    <t>Цена=425,20/1,2</t>
  </si>
  <si>
    <t>29
О</t>
  </si>
  <si>
    <t>ТЦ_62.5.00.00_77_7733765525_29.08.2022_01</t>
  </si>
  <si>
    <t>Амперметр Э42704 кА 2/5 50 1,5 В</t>
  </si>
  <si>
    <t>Цена=1956/1,2</t>
  </si>
  <si>
    <t>Итоги по разделу 4 РТП-3 РУ-0,4 кВ :</t>
  </si>
  <si>
    <t xml:space="preserve">  Итого по разделу 4 РТП-3 РУ-0,4 кВ</t>
  </si>
  <si>
    <t xml:space="preserve">     Итого</t>
  </si>
  <si>
    <t xml:space="preserve">     НДС 20%</t>
  </si>
  <si>
    <t>Эксперт направления сметного регулирования Департамента развития инфраструктуры АО "КАВКАЗ.РФ"</t>
  </si>
  <si>
    <t>А.Ю. Татаринов</t>
  </si>
  <si>
    <t>ГРАНД-Смета, версия 2022.1</t>
  </si>
  <si>
    <t>ВТРК "Ведучи"</t>
  </si>
  <si>
    <t>ЛОКАЛЬНЫЙ СМЕТНЫЙ РАСЧЕТ (СМЕТА) № 2</t>
  </si>
  <si>
    <t>(20,72)</t>
  </si>
  <si>
    <t>(1,85)</t>
  </si>
  <si>
    <t>(0,05)</t>
  </si>
  <si>
    <t>(13,37)</t>
  </si>
  <si>
    <t>(3,85)</t>
  </si>
  <si>
    <t>Раздел 1. РТП 10/0,4 кВ</t>
  </si>
  <si>
    <t>Демонтаж/монтаж пульта управления терминала МКЗП-2 яч. №4</t>
  </si>
  <si>
    <t>Приказ от 04.08.2020 № 421/пр прил.10 табл.1 п.4</t>
  </si>
  <si>
    <t>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 ОЗП=1,2; ЭМ=1,2 к расх.; ЗПМ=1,2; ТЗ=1,2; ТЗМ=1,2</t>
  </si>
  <si>
    <t>ТЦ_62.0.00.00_66_6631007231_08.09.2022_01</t>
  </si>
  <si>
    <t>Микроконтроллерная защита присоединений МКЗП-2</t>
  </si>
  <si>
    <t>Цена=80000/1,2</t>
  </si>
  <si>
    <t>Демонтаж/монтаж блока питания BP/TEL-220-02A яч. №2</t>
  </si>
  <si>
    <t>6
О</t>
  </si>
  <si>
    <t>ТЦ_62.4.02.00_66_6631007231_08.09.2022_01</t>
  </si>
  <si>
    <t>Блок питания BP/TEL-220-02A</t>
  </si>
  <si>
    <t>Цена=18800/1,2</t>
  </si>
  <si>
    <t>Итоги по разделу 1 РТП 10/0,4 кВ :</t>
  </si>
  <si>
    <t xml:space="preserve">  Итого по разделу 1 РТП 10/0,4 кВ</t>
  </si>
  <si>
    <t xml:space="preserve">               оборудование отсутствующее в СНБ</t>
  </si>
  <si>
    <t>Раздел 2. РТП-1 10 кВ яч.№2, яч.№4</t>
  </si>
  <si>
    <t>Приказ от 04.08.2020 № 421/пр прил.10 табл.4 п.10.1</t>
  </si>
  <si>
    <t>Производство работ осуществляется в горной местности: на высоте от 1500 до 2500 м над уровнем моря ОЗП=1,25; ЭМ=1,25 к расх.; ЗПМ=1,25; ТЗ=1,25; ТЗМ=1,25</t>
  </si>
  <si>
    <t>Итоги по разделу 2 РТП-1 10 кВ яч.№2, яч.№4 :</t>
  </si>
  <si>
    <t xml:space="preserve">  Итого по разделу 2 РТП-1 10 кВ яч.№2, яч.№4</t>
  </si>
  <si>
    <t>ЛСР № 1</t>
  </si>
  <si>
    <t>ЛСР № 2</t>
  </si>
  <si>
    <t>Техническое обслуживание устройств релейной защиты и автоматики на объектах электроснабжения ВТРК "Эльбрус"</t>
  </si>
  <si>
    <t>Техническое обслуживание устройств релейной защиты и автоматики на объектах электроснабжения ВТРК "Ведучи"</t>
  </si>
  <si>
    <t>Расчет индекса-дефлятора:</t>
  </si>
  <si>
    <t xml:space="preserve">*Индекс фактической инфляции по данным Росстата (Индексы цен на продукцию инвестиционного назначения, Чеченская Республика) от цен в сметной документации до даты формирования НМЦК  </t>
  </si>
  <si>
    <t>1,0045*1,0081*1</t>
  </si>
  <si>
    <t>*Индекс фактической инфляции по данным Росстата (Индексы цен на продукцию инвестиционного назначения, Кабардино-Балкарская Республика) от цен в сметной документации до даты формирования НМЦК</t>
  </si>
  <si>
    <t>1,001*1,0014*1</t>
  </si>
  <si>
    <t>Стоимость работ в ценах на дату формирования начальной (максимальной) цены контракта</t>
  </si>
  <si>
    <t>Услуги по техническому обслуживанию устройств релейной защиты и автоматики на объектах электросетевого хозяйства ВТРК "Эльбрус", ВТРК "Ведучи"</t>
  </si>
  <si>
    <t>Один миллион восемьдесят четыре тысячи двести пятьдесят семь рублей 07 копеек</t>
  </si>
  <si>
    <t>-затраты на приобретение материалов, изделий, конструкций и оборудования;</t>
  </si>
  <si>
    <t>-индексы фактической инфляции для пересчета сметной стоимости из уровня цен составления сметного расчета в уровень цен на дату определения НМЦК;</t>
  </si>
  <si>
    <t>ВТРК "Ведучи" - Российская Федерация, Чеченская республика, Итум-Калинский район, с. Ведучи, ул. 1-й переулок Хачироева, №1 (Всесезонный туристско-рекреационный комплекс "Ведучи");
ВТРК "Эльбрус" - Российская Федерация, Кабардино-Балкарская республика, Эльбрусский район, с. Терскол, ул. Азау, д.12 (Всесезонный туристско-рекреационный комплекс "Эльбрус").</t>
  </si>
  <si>
    <t>Для расчета цены строительства  использованы локальные сметные расчеты №1 и №2, составленные на основании технического задания, ведомости объемов работ и коммерческих предложений поставщиков оборудования с использованием сметной-нормативной базы ФЕР-2020 с изменениями 1-9.</t>
  </si>
  <si>
    <t>Индексы фактической инфляции для пересчета сметной стоимости из уровня цен составления сметного расчета в уровень цен на дату определения НМЦК  по данным Росстата РФ.</t>
  </si>
  <si>
    <t>Индексы пересчета в текущие цены  на  2 квартал 2022 г. приняты согласно Письмам Минстроя РФ: от 27.06.2022 №29698-Иф/09 (СМР и ПНР, прочие объекты, Кабардино-Балкарская республика), от 12.05.2022г. №20846-ИФ/09 (СМР и ПНР: прочие объекты, Чеченская республика), от 02.06.2022 №24922-ИФ/09 (Оборудование и Прочие работы: Электроэнергетика).</t>
  </si>
  <si>
    <t>Заместитель директора департамента развития инфраструктуры</t>
  </si>
  <si>
    <t>на Услуги по техническому обслуживанию устройств релейной защиты и автоматики на объектах электросетевого хозяйства ВТРК "Эльбрус", ВТРК "Ведучи"</t>
  </si>
  <si>
    <t>Заместитель директора Департамента развития инфраструктуры АО "КАВКАЗ.РФ"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</si>
</sst>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0\ _₽_-;\-* #,##0.000\ _₽_-;_-* &quot;-&quot;??\ _₽_-;_-@_-"/>
    <numFmt numFmtId="167" formatCode="#,##0.000"/>
    <numFmt numFmtId="168" formatCode="0.000"/>
    <numFmt numFmtId="169" formatCode="_-* #,##0.00_р_._-;\-* #,##0.00_р_._-;_-* &quot;-&quot;??_р_._-;_-@_-"/>
    <numFmt numFmtId="170" formatCode="0.0"/>
    <numFmt numFmtId="171" formatCode="0.00000"/>
    <numFmt numFmtId="172" formatCode="_-* #,##0.00_р_._-;\-* #,##0.00_р_._-;_-* \-??_р_._-;_-@_-"/>
    <numFmt numFmtId="173" formatCode="0.0000000"/>
    <numFmt numFmtId="174" formatCode="0.0%"/>
    <numFmt numFmtId="175" formatCode="_-* #,##0.0000000\ _₽_-;\-* #,##0.0000000\ _₽_-;_-* &quot;-&quot;??\ _₽_-;_-@_-"/>
    <numFmt numFmtId="176" formatCode="0.0000"/>
    <numFmt numFmtId="177" formatCode="0.00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i/>
      <u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0">
    <xf numFmtId="0" fontId="0" fillId="0" borderId="0"/>
    <xf numFmtId="0" fontId="4" fillId="0" borderId="0" applyProtection="0"/>
    <xf numFmtId="0" fontId="5" fillId="0" borderId="2" applyFill="0" applyProtection="0">
      <alignment horizontal="center"/>
    </xf>
    <xf numFmtId="0" fontId="5" fillId="0" borderId="0">
      <alignment horizontal="right" vertical="top" wrapText="1"/>
    </xf>
    <xf numFmtId="0" fontId="5" fillId="0" borderId="0">
      <alignment horizontal="left" vertical="top"/>
    </xf>
    <xf numFmtId="0" fontId="5" fillId="0" borderId="2">
      <alignment horizontal="center"/>
    </xf>
    <xf numFmtId="0" fontId="4" fillId="0" borderId="0">
      <alignment vertical="top"/>
    </xf>
    <xf numFmtId="0" fontId="5" fillId="0" borderId="2">
      <alignment horizontal="center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2" fontId="3" fillId="0" borderId="0">
      <alignment horizontal="right" vertical="top"/>
    </xf>
    <xf numFmtId="0" fontId="5" fillId="0" borderId="0"/>
    <xf numFmtId="0" fontId="5" fillId="0" borderId="2" applyFill="0" applyProtection="0">
      <alignment horizontal="center"/>
    </xf>
    <xf numFmtId="0" fontId="4" fillId="0" borderId="0">
      <alignment vertical="top"/>
    </xf>
    <xf numFmtId="0" fontId="5" fillId="0" borderId="0"/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18" fillId="0" borderId="0"/>
    <xf numFmtId="0" fontId="19" fillId="0" borderId="0">
      <alignment horizontal="center" vertical="top"/>
    </xf>
    <xf numFmtId="0" fontId="20" fillId="0" borderId="0">
      <alignment horizontal="left" vertical="top"/>
    </xf>
    <xf numFmtId="0" fontId="20" fillId="0" borderId="0">
      <alignment horizontal="center" vertical="center"/>
    </xf>
    <xf numFmtId="0" fontId="20" fillId="0" borderId="0">
      <alignment horizontal="center"/>
    </xf>
    <xf numFmtId="0" fontId="21" fillId="0" borderId="0">
      <alignment horizontal="center" vertical="center"/>
    </xf>
    <xf numFmtId="0" fontId="21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1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2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center"/>
    </xf>
    <xf numFmtId="0" fontId="4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72" fontId="2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30" fillId="0" borderId="0"/>
    <xf numFmtId="0" fontId="17" fillId="0" borderId="0"/>
    <xf numFmtId="0" fontId="8" fillId="0" borderId="0"/>
    <xf numFmtId="0" fontId="4" fillId="0" borderId="0"/>
    <xf numFmtId="0" fontId="17" fillId="0" borderId="0"/>
  </cellStyleXfs>
  <cellXfs count="348">
    <xf numFmtId="0" fontId="0" fillId="0" borderId="0" xfId="0"/>
    <xf numFmtId="0" fontId="4" fillId="0" borderId="0" xfId="25"/>
    <xf numFmtId="0" fontId="10" fillId="0" borderId="0" xfId="24" applyFont="1" applyAlignment="1">
      <alignment horizontal="center" vertical="center" wrapText="1"/>
    </xf>
    <xf numFmtId="0" fontId="11" fillId="0" borderId="0" xfId="24" applyFont="1" applyAlignment="1">
      <alignment vertical="center"/>
    </xf>
    <xf numFmtId="0" fontId="11" fillId="0" borderId="0" xfId="24" applyFont="1" applyFill="1"/>
    <xf numFmtId="0" fontId="11" fillId="0" borderId="0" xfId="25" applyFont="1"/>
    <xf numFmtId="0" fontId="11" fillId="0" borderId="0" xfId="24" applyFont="1"/>
    <xf numFmtId="0" fontId="13" fillId="0" borderId="0" xfId="24" applyFont="1"/>
    <xf numFmtId="0" fontId="12" fillId="0" borderId="0" xfId="24" applyFont="1"/>
    <xf numFmtId="0" fontId="14" fillId="2" borderId="2" xfId="25" applyFont="1" applyFill="1" applyBorder="1" applyAlignment="1">
      <alignment horizontal="center" vertical="center" wrapText="1"/>
    </xf>
    <xf numFmtId="0" fontId="9" fillId="2" borderId="2" xfId="24" applyFont="1" applyFill="1" applyBorder="1" applyAlignment="1">
      <alignment horizontal="center" vertical="center" wrapText="1"/>
    </xf>
    <xf numFmtId="0" fontId="9" fillId="2" borderId="2" xfId="25" applyFont="1" applyFill="1" applyBorder="1" applyAlignment="1">
      <alignment horizontal="center" vertical="center"/>
    </xf>
    <xf numFmtId="165" fontId="9" fillId="0" borderId="2" xfId="25" applyNumberFormat="1" applyFont="1" applyFill="1" applyBorder="1" applyAlignment="1">
      <alignment horizontal="center" vertical="center"/>
    </xf>
    <xf numFmtId="0" fontId="15" fillId="0" borderId="0" xfId="25" applyFont="1" applyFill="1"/>
    <xf numFmtId="164" fontId="11" fillId="0" borderId="2" xfId="25" applyNumberFormat="1" applyFont="1" applyFill="1" applyBorder="1" applyAlignment="1">
      <alignment horizontal="center" vertical="center"/>
    </xf>
    <xf numFmtId="165" fontId="11" fillId="0" borderId="2" xfId="25" applyNumberFormat="1" applyFont="1" applyFill="1" applyBorder="1" applyAlignment="1">
      <alignment horizontal="center" vertical="center"/>
    </xf>
    <xf numFmtId="49" fontId="14" fillId="0" borderId="2" xfId="25" applyNumberFormat="1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0" fontId="9" fillId="3" borderId="2" xfId="25" applyFont="1" applyFill="1" applyBorder="1" applyAlignment="1">
      <alignment vertical="center"/>
    </xf>
    <xf numFmtId="0" fontId="9" fillId="3" borderId="2" xfId="24" applyFont="1" applyFill="1" applyBorder="1"/>
    <xf numFmtId="3" fontId="14" fillId="3" borderId="2" xfId="24" applyNumberFormat="1" applyFont="1" applyFill="1" applyBorder="1" applyAlignment="1">
      <alignment horizontal="center" vertical="center"/>
    </xf>
    <xf numFmtId="167" fontId="10" fillId="3" borderId="2" xfId="24" applyNumberFormat="1" applyFont="1" applyFill="1" applyBorder="1" applyAlignment="1">
      <alignment horizontal="center" vertical="center"/>
    </xf>
    <xf numFmtId="0" fontId="9" fillId="3" borderId="2" xfId="25" applyFont="1" applyFill="1" applyBorder="1"/>
    <xf numFmtId="4" fontId="14" fillId="3" borderId="2" xfId="24" applyNumberFormat="1" applyFont="1" applyFill="1" applyBorder="1" applyAlignment="1">
      <alignment horizontal="center" vertical="center"/>
    </xf>
    <xf numFmtId="0" fontId="16" fillId="0" borderId="0" xfId="25" applyFont="1" applyFill="1"/>
    <xf numFmtId="0" fontId="16" fillId="0" borderId="0" xfId="25" applyFont="1"/>
    <xf numFmtId="0" fontId="12" fillId="0" borderId="0" xfId="25" applyFont="1"/>
    <xf numFmtId="168" fontId="11" fillId="0" borderId="0" xfId="25" applyNumberFormat="1" applyFont="1" applyAlignment="1">
      <alignment horizontal="center" vertical="center"/>
    </xf>
    <xf numFmtId="0" fontId="4" fillId="0" borderId="0" xfId="25" applyFill="1"/>
    <xf numFmtId="0" fontId="15" fillId="2" borderId="2" xfId="25" applyFont="1" applyFill="1" applyBorder="1" applyAlignment="1">
      <alignment horizontal="center" vertical="center"/>
    </xf>
    <xf numFmtId="0" fontId="14" fillId="2" borderId="2" xfId="25" applyFont="1" applyFill="1" applyBorder="1" applyAlignment="1">
      <alignment horizontal="center" wrapText="1"/>
    </xf>
    <xf numFmtId="0" fontId="9" fillId="2" borderId="2" xfId="25" applyFont="1" applyFill="1" applyBorder="1" applyAlignment="1">
      <alignment horizontal="center"/>
    </xf>
    <xf numFmtId="0" fontId="15" fillId="2" borderId="2" xfId="25" applyFont="1" applyFill="1" applyBorder="1" applyAlignment="1">
      <alignment horizontal="center"/>
    </xf>
    <xf numFmtId="0" fontId="14" fillId="4" borderId="2" xfId="25" applyFont="1" applyFill="1" applyBorder="1" applyAlignment="1">
      <alignment horizontal="center" vertical="center" wrapText="1"/>
    </xf>
    <xf numFmtId="0" fontId="14" fillId="5" borderId="2" xfId="25" applyFont="1" applyFill="1" applyBorder="1" applyAlignment="1">
      <alignment horizontal="left" vertical="center" wrapText="1"/>
    </xf>
    <xf numFmtId="165" fontId="11" fillId="5" borderId="2" xfId="25" applyNumberFormat="1" applyFont="1" applyFill="1" applyBorder="1" applyAlignment="1">
      <alignment horizontal="center" vertical="center"/>
    </xf>
    <xf numFmtId="14" fontId="4" fillId="4" borderId="2" xfId="25" applyNumberFormat="1" applyFill="1" applyBorder="1"/>
    <xf numFmtId="170" fontId="4" fillId="4" borderId="2" xfId="25" applyNumberFormat="1" applyFill="1" applyBorder="1"/>
    <xf numFmtId="14" fontId="4" fillId="0" borderId="0" xfId="25" applyNumberFormat="1"/>
    <xf numFmtId="0" fontId="17" fillId="0" borderId="2" xfId="25" applyFont="1" applyBorder="1" applyAlignment="1">
      <alignment wrapText="1"/>
    </xf>
    <xf numFmtId="2" fontId="17" fillId="0" borderId="2" xfId="25" applyNumberFormat="1" applyFont="1" applyBorder="1"/>
    <xf numFmtId="0" fontId="17" fillId="0" borderId="2" xfId="25" applyFont="1" applyBorder="1"/>
    <xf numFmtId="0" fontId="4" fillId="0" borderId="2" xfId="25" applyBorder="1"/>
    <xf numFmtId="10" fontId="17" fillId="0" borderId="2" xfId="25" applyNumberFormat="1" applyFont="1" applyBorder="1"/>
    <xf numFmtId="171" fontId="17" fillId="0" borderId="2" xfId="25" applyNumberFormat="1" applyFont="1" applyBorder="1"/>
    <xf numFmtId="168" fontId="22" fillId="0" borderId="2" xfId="25" applyNumberFormat="1" applyFont="1" applyBorder="1"/>
    <xf numFmtId="49" fontId="14" fillId="4" borderId="2" xfId="25" applyNumberFormat="1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left" vertical="center" wrapText="1"/>
    </xf>
    <xf numFmtId="165" fontId="11" fillId="0" borderId="2" xfId="25" applyNumberFormat="1" applyFont="1" applyFill="1" applyBorder="1" applyAlignment="1">
      <alignment horizontal="center" vertical="center" wrapText="1"/>
    </xf>
    <xf numFmtId="168" fontId="15" fillId="0" borderId="2" xfId="25" applyNumberFormat="1" applyFont="1" applyFill="1" applyBorder="1"/>
    <xf numFmtId="14" fontId="4" fillId="0" borderId="2" xfId="25" applyNumberFormat="1" applyFill="1" applyBorder="1"/>
    <xf numFmtId="0" fontId="4" fillId="0" borderId="2" xfId="25" applyFill="1" applyBorder="1"/>
    <xf numFmtId="166" fontId="11" fillId="0" borderId="0" xfId="25" applyNumberFormat="1" applyFont="1" applyFill="1" applyBorder="1" applyAlignment="1">
      <alignment horizontal="center" vertical="center" wrapText="1"/>
    </xf>
    <xf numFmtId="0" fontId="9" fillId="0" borderId="0" xfId="25" applyFont="1"/>
    <xf numFmtId="49" fontId="17" fillId="0" borderId="0" xfId="25" applyNumberFormat="1" applyFont="1" applyAlignment="1">
      <alignment wrapText="1"/>
    </xf>
    <xf numFmtId="0" fontId="4" fillId="0" borderId="0" xfId="25" applyFont="1"/>
    <xf numFmtId="49" fontId="4" fillId="0" borderId="0" xfId="25" applyNumberFormat="1" applyFont="1"/>
    <xf numFmtId="0" fontId="12" fillId="0" borderId="0" xfId="25" applyFont="1" applyBorder="1" applyAlignment="1">
      <alignment vertical="center" wrapText="1"/>
    </xf>
    <xf numFmtId="0" fontId="9" fillId="0" borderId="0" xfId="25" applyFont="1" applyBorder="1"/>
    <xf numFmtId="4" fontId="9" fillId="0" borderId="0" xfId="25" applyNumberFormat="1" applyFont="1" applyBorder="1" applyAlignment="1">
      <alignment horizontal="right"/>
    </xf>
    <xf numFmtId="0" fontId="10" fillId="0" borderId="0" xfId="25" applyFont="1" applyBorder="1"/>
    <xf numFmtId="4" fontId="9" fillId="0" borderId="0" xfId="25" applyNumberFormat="1" applyFont="1" applyFill="1" applyBorder="1" applyAlignment="1">
      <alignment horizontal="right"/>
    </xf>
    <xf numFmtId="0" fontId="9" fillId="0" borderId="0" xfId="24" applyFont="1" applyAlignment="1">
      <alignment horizontal="center" vertical="center" wrapText="1"/>
    </xf>
    <xf numFmtId="0" fontId="6" fillId="0" borderId="0" xfId="47" applyFont="1"/>
    <xf numFmtId="0" fontId="6" fillId="0" borderId="0" xfId="47" applyFont="1" applyAlignment="1">
      <alignment vertical="center"/>
    </xf>
    <xf numFmtId="0" fontId="6" fillId="0" borderId="0" xfId="47" applyFont="1" applyAlignment="1">
      <alignment vertical="top"/>
    </xf>
    <xf numFmtId="2" fontId="6" fillId="0" borderId="0" xfId="47" applyNumberFormat="1" applyFont="1"/>
    <xf numFmtId="49" fontId="6" fillId="0" borderId="0" xfId="47" applyNumberFormat="1" applyFont="1"/>
    <xf numFmtId="49" fontId="26" fillId="0" borderId="0" xfId="47" applyNumberFormat="1" applyFont="1"/>
    <xf numFmtId="0" fontId="26" fillId="0" borderId="0" xfId="47" applyFont="1"/>
    <xf numFmtId="0" fontId="27" fillId="0" borderId="0" xfId="47" applyFont="1" applyBorder="1" applyAlignment="1"/>
    <xf numFmtId="0" fontId="11" fillId="0" borderId="0" xfId="24" applyFont="1" applyFill="1" applyAlignment="1">
      <alignment vertical="center"/>
    </xf>
    <xf numFmtId="0" fontId="5" fillId="0" borderId="0" xfId="25" applyFont="1"/>
    <xf numFmtId="0" fontId="7" fillId="0" borderId="0" xfId="25" applyFont="1" applyFill="1"/>
    <xf numFmtId="0" fontId="5" fillId="0" borderId="0" xfId="25" applyFont="1" applyFill="1"/>
    <xf numFmtId="0" fontId="5" fillId="3" borderId="2" xfId="25" applyFont="1" applyFill="1" applyBorder="1"/>
    <xf numFmtId="0" fontId="16" fillId="3" borderId="2" xfId="25" applyFont="1" applyFill="1" applyBorder="1"/>
    <xf numFmtId="0" fontId="0" fillId="0" borderId="0" xfId="0"/>
    <xf numFmtId="0" fontId="9" fillId="0" borderId="0" xfId="0" applyFont="1" applyAlignment="1">
      <alignment vertical="center"/>
    </xf>
    <xf numFmtId="170" fontId="16" fillId="0" borderId="0" xfId="25" applyNumberFormat="1" applyFont="1"/>
    <xf numFmtId="170" fontId="5" fillId="0" borderId="0" xfId="25" applyNumberFormat="1" applyFont="1"/>
    <xf numFmtId="173" fontId="5" fillId="0" borderId="0" xfId="25" applyNumberFormat="1" applyFont="1" applyAlignment="1">
      <alignment vertical="center"/>
    </xf>
    <xf numFmtId="14" fontId="0" fillId="0" borderId="2" xfId="0" applyNumberFormat="1" applyFill="1" applyBorder="1" applyAlignment="1">
      <alignment vertical="center"/>
    </xf>
    <xf numFmtId="170" fontId="0" fillId="0" borderId="2" xfId="0" applyNumberFormat="1" applyFill="1" applyBorder="1" applyAlignment="1">
      <alignment vertical="center"/>
    </xf>
    <xf numFmtId="174" fontId="0" fillId="0" borderId="2" xfId="65" applyNumberFormat="1" applyFont="1" applyFill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64" fontId="11" fillId="0" borderId="2" xfId="27" applyFont="1" applyFill="1" applyBorder="1" applyAlignment="1">
      <alignment vertical="center"/>
    </xf>
    <xf numFmtId="170" fontId="9" fillId="0" borderId="0" xfId="25" applyNumberFormat="1" applyFont="1" applyAlignment="1">
      <alignment horizontal="right"/>
    </xf>
    <xf numFmtId="0" fontId="9" fillId="0" borderId="0" xfId="24" applyFont="1" applyAlignment="1">
      <alignment horizontal="center" vertical="center"/>
    </xf>
    <xf numFmtId="49" fontId="6" fillId="0" borderId="0" xfId="47" applyNumberFormat="1" applyFont="1" applyAlignment="1">
      <alignment vertical="center"/>
    </xf>
    <xf numFmtId="164" fontId="11" fillId="0" borderId="2" xfId="27" applyNumberFormat="1" applyFont="1" applyFill="1" applyBorder="1" applyAlignment="1">
      <alignment vertical="center"/>
    </xf>
    <xf numFmtId="0" fontId="9" fillId="7" borderId="2" xfId="25" applyFont="1" applyFill="1" applyBorder="1" applyAlignment="1">
      <alignment vertical="center"/>
    </xf>
    <xf numFmtId="164" fontId="14" fillId="7" borderId="2" xfId="27" applyNumberFormat="1" applyFont="1" applyFill="1" applyBorder="1" applyAlignment="1">
      <alignment vertical="center"/>
    </xf>
    <xf numFmtId="0" fontId="13" fillId="7" borderId="2" xfId="25" applyFont="1" applyFill="1" applyBorder="1" applyAlignment="1">
      <alignment horizontal="center" vertical="center" wrapText="1"/>
    </xf>
    <xf numFmtId="0" fontId="11" fillId="7" borderId="2" xfId="25" applyFont="1" applyFill="1" applyBorder="1" applyAlignment="1">
      <alignment horizontal="center" vertical="center"/>
    </xf>
    <xf numFmtId="0" fontId="9" fillId="7" borderId="2" xfId="24" applyFont="1" applyFill="1" applyBorder="1" applyAlignment="1">
      <alignment horizontal="right" vertical="center"/>
    </xf>
    <xf numFmtId="4" fontId="25" fillId="0" borderId="0" xfId="47" applyNumberFormat="1" applyFont="1" applyAlignment="1">
      <alignment vertical="center" wrapText="1"/>
    </xf>
    <xf numFmtId="0" fontId="11" fillId="0" borderId="0" xfId="25" applyFont="1" applyFill="1"/>
    <xf numFmtId="175" fontId="11" fillId="0" borderId="2" xfId="25" applyNumberFormat="1" applyFont="1" applyFill="1" applyBorder="1" applyAlignment="1">
      <alignment horizontal="center" vertical="center"/>
    </xf>
    <xf numFmtId="0" fontId="5" fillId="0" borderId="0" xfId="25" applyFont="1" applyBorder="1"/>
    <xf numFmtId="0" fontId="16" fillId="0" borderId="0" xfId="25" applyFont="1" applyBorder="1"/>
    <xf numFmtId="0" fontId="5" fillId="0" borderId="0" xfId="25" applyFont="1" applyFill="1" applyBorder="1"/>
    <xf numFmtId="10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3" fillId="0" borderId="0" xfId="66"/>
    <xf numFmtId="49" fontId="31" fillId="0" borderId="0" xfId="66" applyNumberFormat="1" applyFont="1" applyFill="1" applyBorder="1" applyAlignment="1" applyProtection="1"/>
    <xf numFmtId="49" fontId="35" fillId="0" borderId="0" xfId="66" applyNumberFormat="1" applyFont="1" applyFill="1" applyBorder="1" applyAlignment="1" applyProtection="1">
      <alignment horizontal="right"/>
    </xf>
    <xf numFmtId="49" fontId="35" fillId="0" borderId="0" xfId="66" applyNumberFormat="1" applyFont="1" applyFill="1" applyBorder="1" applyAlignment="1" applyProtection="1"/>
    <xf numFmtId="49" fontId="32" fillId="0" borderId="0" xfId="66" applyNumberFormat="1" applyFont="1" applyFill="1" applyBorder="1" applyAlignment="1" applyProtection="1">
      <alignment vertical="top"/>
    </xf>
    <xf numFmtId="49" fontId="31" fillId="0" borderId="0" xfId="66" applyNumberFormat="1" applyFont="1" applyFill="1" applyBorder="1" applyAlignment="1" applyProtection="1">
      <alignment wrapText="1"/>
    </xf>
    <xf numFmtId="0" fontId="31" fillId="0" borderId="0" xfId="66" applyNumberFormat="1" applyFont="1" applyFill="1" applyBorder="1" applyAlignment="1" applyProtection="1">
      <alignment wrapText="1"/>
    </xf>
    <xf numFmtId="49" fontId="31" fillId="0" borderId="6" xfId="66" applyNumberFormat="1" applyFont="1" applyFill="1" applyBorder="1" applyAlignment="1" applyProtection="1"/>
    <xf numFmtId="49" fontId="31" fillId="0" borderId="6" xfId="66" applyNumberFormat="1" applyFont="1" applyFill="1" applyBorder="1" applyAlignment="1" applyProtection="1">
      <alignment horizontal="right"/>
    </xf>
    <xf numFmtId="49" fontId="35" fillId="0" borderId="0" xfId="66" applyNumberFormat="1" applyFont="1" applyFill="1" applyBorder="1" applyAlignment="1" applyProtection="1">
      <alignment vertical="top"/>
    </xf>
    <xf numFmtId="49" fontId="31" fillId="0" borderId="0" xfId="66" applyNumberFormat="1" applyFont="1" applyFill="1" applyBorder="1" applyAlignment="1" applyProtection="1">
      <alignment horizontal="right"/>
    </xf>
    <xf numFmtId="49" fontId="36" fillId="0" borderId="0" xfId="66" applyNumberFormat="1" applyFont="1" applyFill="1" applyBorder="1" applyAlignment="1" applyProtection="1">
      <alignment horizontal="center"/>
    </xf>
    <xf numFmtId="49" fontId="35" fillId="0" borderId="0" xfId="66" applyNumberFormat="1" applyFont="1" applyFill="1" applyBorder="1" applyAlignment="1" applyProtection="1">
      <alignment horizontal="left" vertical="top"/>
    </xf>
    <xf numFmtId="0" fontId="35" fillId="0" borderId="0" xfId="66" applyNumberFormat="1" applyFont="1" applyFill="1" applyBorder="1" applyAlignment="1" applyProtection="1">
      <alignment wrapText="1"/>
    </xf>
    <xf numFmtId="49" fontId="35" fillId="0" borderId="6" xfId="66" applyNumberFormat="1" applyFont="1" applyFill="1" applyBorder="1" applyAlignment="1" applyProtection="1"/>
    <xf numFmtId="49" fontId="35" fillId="0" borderId="0" xfId="66" applyNumberFormat="1" applyFont="1" applyFill="1" applyBorder="1" applyAlignment="1" applyProtection="1">
      <alignment horizontal="left"/>
    </xf>
    <xf numFmtId="49" fontId="37" fillId="0" borderId="0" xfId="66" applyNumberFormat="1" applyFont="1" applyFill="1" applyBorder="1" applyAlignment="1" applyProtection="1">
      <alignment horizontal="center" vertical="top"/>
    </xf>
    <xf numFmtId="49" fontId="38" fillId="0" borderId="0" xfId="66" applyNumberFormat="1" applyFont="1" applyFill="1" applyBorder="1" applyAlignment="1" applyProtection="1">
      <alignment horizontal="center"/>
    </xf>
    <xf numFmtId="49" fontId="31" fillId="0" borderId="6" xfId="66" applyNumberFormat="1" applyFont="1" applyFill="1" applyBorder="1" applyAlignment="1" applyProtection="1">
      <alignment horizontal="center"/>
    </xf>
    <xf numFmtId="49" fontId="35" fillId="0" borderId="0" xfId="66" applyNumberFormat="1" applyFont="1" applyFill="1" applyBorder="1" applyAlignment="1" applyProtection="1">
      <alignment wrapText="1"/>
    </xf>
    <xf numFmtId="49" fontId="37" fillId="0" borderId="0" xfId="66" applyNumberFormat="1" applyFont="1" applyFill="1" applyBorder="1" applyAlignment="1" applyProtection="1"/>
    <xf numFmtId="49" fontId="31" fillId="0" borderId="0" xfId="66" applyNumberFormat="1" applyFont="1" applyFill="1" applyBorder="1" applyAlignment="1" applyProtection="1">
      <alignment horizontal="right" vertical="top"/>
    </xf>
    <xf numFmtId="49" fontId="37" fillId="0" borderId="0" xfId="66" applyNumberFormat="1" applyFont="1" applyFill="1" applyBorder="1" applyAlignment="1" applyProtection="1">
      <alignment horizontal="center"/>
    </xf>
    <xf numFmtId="49" fontId="36" fillId="0" borderId="0" xfId="66" applyNumberFormat="1" applyFont="1" applyFill="1" applyBorder="1" applyAlignment="1" applyProtection="1">
      <alignment horizontal="left"/>
    </xf>
    <xf numFmtId="49" fontId="35" fillId="0" borderId="0" xfId="66" applyNumberFormat="1" applyFont="1" applyFill="1" applyBorder="1" applyAlignment="1" applyProtection="1">
      <alignment horizontal="center"/>
    </xf>
    <xf numFmtId="0" fontId="35" fillId="0" borderId="0" xfId="66" applyNumberFormat="1" applyFont="1" applyFill="1" applyBorder="1" applyAlignment="1" applyProtection="1"/>
    <xf numFmtId="0" fontId="35" fillId="0" borderId="0" xfId="66" applyNumberFormat="1" applyFont="1" applyFill="1" applyBorder="1" applyAlignment="1" applyProtection="1">
      <alignment horizontal="center"/>
    </xf>
    <xf numFmtId="2" fontId="35" fillId="0" borderId="6" xfId="66" applyNumberFormat="1" applyFont="1" applyFill="1" applyBorder="1" applyAlignment="1" applyProtection="1"/>
    <xf numFmtId="0" fontId="35" fillId="0" borderId="0" xfId="66" applyNumberFormat="1" applyFont="1" applyFill="1" applyBorder="1" applyAlignment="1" applyProtection="1">
      <alignment horizontal="left"/>
    </xf>
    <xf numFmtId="0" fontId="35" fillId="0" borderId="0" xfId="66" applyNumberFormat="1" applyFont="1" applyFill="1" applyBorder="1" applyAlignment="1" applyProtection="1">
      <alignment vertical="center" wrapText="1"/>
    </xf>
    <xf numFmtId="0" fontId="37" fillId="0" borderId="0" xfId="66" applyNumberFormat="1" applyFont="1" applyFill="1" applyBorder="1" applyAlignment="1" applyProtection="1"/>
    <xf numFmtId="2" fontId="35" fillId="0" borderId="0" xfId="66" applyNumberFormat="1" applyFont="1" applyFill="1" applyBorder="1" applyAlignment="1" applyProtection="1"/>
    <xf numFmtId="49" fontId="35" fillId="0" borderId="6" xfId="66" applyNumberFormat="1" applyFont="1" applyFill="1" applyBorder="1" applyAlignment="1" applyProtection="1">
      <alignment horizontal="right"/>
    </xf>
    <xf numFmtId="49" fontId="31" fillId="0" borderId="4" xfId="66" applyNumberFormat="1" applyFont="1" applyFill="1" applyBorder="1" applyAlignment="1" applyProtection="1">
      <alignment horizontal="right"/>
    </xf>
    <xf numFmtId="0" fontId="35" fillId="0" borderId="0" xfId="66" applyNumberFormat="1" applyFont="1" applyFill="1" applyBorder="1" applyAlignment="1" applyProtection="1">
      <alignment horizontal="left" vertical="top"/>
    </xf>
    <xf numFmtId="49" fontId="31" fillId="0" borderId="0" xfId="66" applyNumberFormat="1" applyFont="1" applyFill="1" applyBorder="1" applyAlignment="1" applyProtection="1">
      <alignment vertical="center"/>
    </xf>
    <xf numFmtId="0" fontId="31" fillId="0" borderId="2" xfId="66" applyNumberFormat="1" applyFont="1" applyFill="1" applyBorder="1" applyAlignment="1" applyProtection="1">
      <alignment horizontal="center" vertical="center" wrapText="1"/>
    </xf>
    <xf numFmtId="49" fontId="31" fillId="0" borderId="2" xfId="66" applyNumberFormat="1" applyFont="1" applyFill="1" applyBorder="1" applyAlignment="1" applyProtection="1">
      <alignment horizontal="center" vertical="center"/>
    </xf>
    <xf numFmtId="0" fontId="31" fillId="0" borderId="2" xfId="66" applyNumberFormat="1" applyFont="1" applyFill="1" applyBorder="1" applyAlignment="1" applyProtection="1">
      <alignment horizontal="center" vertical="center"/>
    </xf>
    <xf numFmtId="0" fontId="39" fillId="0" borderId="0" xfId="66" applyNumberFormat="1" applyFont="1" applyFill="1" applyBorder="1" applyAlignment="1" applyProtection="1"/>
    <xf numFmtId="0" fontId="34" fillId="0" borderId="0" xfId="66" applyNumberFormat="1" applyFont="1" applyFill="1" applyBorder="1" applyAlignment="1" applyProtection="1">
      <alignment wrapText="1"/>
    </xf>
    <xf numFmtId="49" fontId="32" fillId="0" borderId="11" xfId="66" applyNumberFormat="1" applyFont="1" applyFill="1" applyBorder="1" applyAlignment="1" applyProtection="1">
      <alignment horizontal="center" vertical="top" wrapText="1"/>
    </xf>
    <xf numFmtId="49" fontId="32" fillId="0" borderId="1" xfId="66" applyNumberFormat="1" applyFont="1" applyFill="1" applyBorder="1" applyAlignment="1" applyProtection="1">
      <alignment horizontal="left" vertical="top" wrapText="1"/>
    </xf>
    <xf numFmtId="49" fontId="32" fillId="0" borderId="1" xfId="66" applyNumberFormat="1" applyFont="1" applyFill="1" applyBorder="1" applyAlignment="1" applyProtection="1">
      <alignment horizontal="center" vertical="top" wrapText="1"/>
    </xf>
    <xf numFmtId="0" fontId="32" fillId="0" borderId="1" xfId="66" applyNumberFormat="1" applyFont="1" applyFill="1" applyBorder="1" applyAlignment="1" applyProtection="1">
      <alignment horizontal="center" vertical="top" wrapText="1"/>
    </xf>
    <xf numFmtId="1" fontId="32" fillId="0" borderId="1" xfId="66" applyNumberFormat="1" applyFont="1" applyFill="1" applyBorder="1" applyAlignment="1" applyProtection="1">
      <alignment horizontal="center" vertical="top" wrapText="1"/>
    </xf>
    <xf numFmtId="0" fontId="32" fillId="0" borderId="1" xfId="66" applyNumberFormat="1" applyFont="1" applyFill="1" applyBorder="1" applyAlignment="1" applyProtection="1">
      <alignment horizontal="right" vertical="top" wrapText="1"/>
    </xf>
    <xf numFmtId="0" fontId="32" fillId="0" borderId="9" xfId="66" applyNumberFormat="1" applyFont="1" applyFill="1" applyBorder="1" applyAlignment="1" applyProtection="1">
      <alignment horizontal="right" vertical="top" wrapText="1"/>
    </xf>
    <xf numFmtId="0" fontId="32" fillId="0" borderId="0" xfId="66" applyNumberFormat="1" applyFont="1" applyFill="1" applyBorder="1" applyAlignment="1" applyProtection="1">
      <alignment wrapText="1"/>
    </xf>
    <xf numFmtId="49" fontId="31" fillId="0" borderId="12" xfId="66" applyNumberFormat="1" applyFont="1" applyFill="1" applyBorder="1" applyAlignment="1" applyProtection="1">
      <alignment vertical="center" wrapText="1"/>
    </xf>
    <xf numFmtId="49" fontId="31" fillId="0" borderId="0" xfId="66" applyNumberFormat="1" applyFont="1" applyFill="1" applyBorder="1" applyAlignment="1" applyProtection="1">
      <alignment horizontal="right" vertical="top" wrapText="1"/>
    </xf>
    <xf numFmtId="49" fontId="31" fillId="0" borderId="12" xfId="66" applyNumberFormat="1" applyFont="1" applyFill="1" applyBorder="1" applyAlignment="1" applyProtection="1">
      <alignment horizontal="right" vertical="top" wrapText="1"/>
    </xf>
    <xf numFmtId="49" fontId="31" fillId="0" borderId="0" xfId="66" applyNumberFormat="1" applyFont="1" applyFill="1" applyBorder="1" applyAlignment="1" applyProtection="1">
      <alignment horizontal="center" vertical="top" wrapText="1"/>
    </xf>
    <xf numFmtId="2" fontId="31" fillId="0" borderId="0" xfId="66" applyNumberFormat="1" applyFont="1" applyFill="1" applyBorder="1" applyAlignment="1" applyProtection="1">
      <alignment horizontal="center" vertical="top" wrapText="1"/>
    </xf>
    <xf numFmtId="176" fontId="31" fillId="0" borderId="0" xfId="66" applyNumberFormat="1" applyFont="1" applyFill="1" applyBorder="1" applyAlignment="1" applyProtection="1">
      <alignment horizontal="center" vertical="top" wrapText="1"/>
    </xf>
    <xf numFmtId="2" fontId="31" fillId="0" borderId="0" xfId="66" applyNumberFormat="1" applyFont="1" applyFill="1" applyBorder="1" applyAlignment="1" applyProtection="1">
      <alignment horizontal="right" vertical="top" wrapText="1"/>
    </xf>
    <xf numFmtId="0" fontId="31" fillId="0" borderId="0" xfId="66" applyNumberFormat="1" applyFont="1" applyFill="1" applyBorder="1" applyAlignment="1" applyProtection="1">
      <alignment horizontal="center" vertical="top" wrapText="1"/>
    </xf>
    <xf numFmtId="0" fontId="31" fillId="0" borderId="13" xfId="66" applyNumberFormat="1" applyFont="1" applyFill="1" applyBorder="1" applyAlignment="1" applyProtection="1">
      <alignment horizontal="right" vertical="top" wrapText="1"/>
    </xf>
    <xf numFmtId="168" fontId="31" fillId="0" borderId="0" xfId="66" applyNumberFormat="1" applyFont="1" applyFill="1" applyBorder="1" applyAlignment="1" applyProtection="1">
      <alignment horizontal="center" vertical="top" wrapText="1"/>
    </xf>
    <xf numFmtId="1" fontId="31" fillId="0" borderId="0" xfId="66" applyNumberFormat="1" applyFont="1" applyFill="1" applyBorder="1" applyAlignment="1" applyProtection="1">
      <alignment horizontal="center" vertical="top" wrapText="1"/>
    </xf>
    <xf numFmtId="170" fontId="31" fillId="0" borderId="0" xfId="66" applyNumberFormat="1" applyFont="1" applyFill="1" applyBorder="1" applyAlignment="1" applyProtection="1">
      <alignment horizontal="center" vertical="top" wrapText="1"/>
    </xf>
    <xf numFmtId="0" fontId="31" fillId="0" borderId="12" xfId="66" applyNumberFormat="1" applyFont="1" applyFill="1" applyBorder="1" applyAlignment="1" applyProtection="1"/>
    <xf numFmtId="2" fontId="31" fillId="0" borderId="13" xfId="66" applyNumberFormat="1" applyFont="1" applyFill="1" applyBorder="1" applyAlignment="1" applyProtection="1">
      <alignment horizontal="right" vertical="top" wrapText="1"/>
    </xf>
    <xf numFmtId="0" fontId="31" fillId="0" borderId="0" xfId="66" applyNumberFormat="1" applyFont="1" applyFill="1" applyBorder="1" applyAlignment="1" applyProtection="1">
      <alignment horizontal="right" vertical="top" wrapText="1"/>
    </xf>
    <xf numFmtId="49" fontId="31" fillId="0" borderId="12" xfId="66" applyNumberFormat="1" applyFont="1" applyFill="1" applyBorder="1" applyAlignment="1" applyProtection="1">
      <alignment horizontal="center" vertical="top" wrapText="1"/>
    </xf>
    <xf numFmtId="49" fontId="31" fillId="0" borderId="1" xfId="66" applyNumberFormat="1" applyFont="1" applyFill="1" applyBorder="1" applyAlignment="1" applyProtection="1">
      <alignment horizontal="center" vertical="top" wrapText="1"/>
    </xf>
    <xf numFmtId="0" fontId="31" fillId="0" borderId="1" xfId="66" applyNumberFormat="1" applyFont="1" applyFill="1" applyBorder="1" applyAlignment="1" applyProtection="1">
      <alignment horizontal="center" vertical="top" wrapText="1"/>
    </xf>
    <xf numFmtId="2" fontId="31" fillId="0" borderId="1" xfId="66" applyNumberFormat="1" applyFont="1" applyFill="1" applyBorder="1" applyAlignment="1" applyProtection="1">
      <alignment horizontal="right" vertical="top" wrapText="1"/>
    </xf>
    <xf numFmtId="0" fontId="31" fillId="0" borderId="9" xfId="66" applyNumberFormat="1" applyFont="1" applyFill="1" applyBorder="1" applyAlignment="1" applyProtection="1">
      <alignment horizontal="right" vertical="top" wrapText="1"/>
    </xf>
    <xf numFmtId="49" fontId="32" fillId="0" borderId="12" xfId="66" applyNumberFormat="1" applyFont="1" applyFill="1" applyBorder="1" applyAlignment="1" applyProtection="1">
      <alignment horizontal="center" vertical="top" wrapText="1"/>
    </xf>
    <xf numFmtId="49" fontId="32" fillId="0" borderId="0" xfId="66" applyNumberFormat="1" applyFont="1" applyFill="1" applyBorder="1" applyAlignment="1" applyProtection="1">
      <alignment horizontal="left" vertical="top" wrapText="1"/>
    </xf>
    <xf numFmtId="2" fontId="32" fillId="0" borderId="1" xfId="66" applyNumberFormat="1" applyFont="1" applyFill="1" applyBorder="1" applyAlignment="1" applyProtection="1">
      <alignment horizontal="right" vertical="top" wrapText="1"/>
    </xf>
    <xf numFmtId="2" fontId="32" fillId="0" borderId="9" xfId="66" applyNumberFormat="1" applyFont="1" applyFill="1" applyBorder="1" applyAlignment="1" applyProtection="1">
      <alignment horizontal="right" vertical="top" wrapText="1"/>
    </xf>
    <xf numFmtId="4" fontId="31" fillId="0" borderId="13" xfId="66" applyNumberFormat="1" applyFont="1" applyFill="1" applyBorder="1" applyAlignment="1" applyProtection="1">
      <alignment horizontal="right" vertical="top" wrapText="1"/>
    </xf>
    <xf numFmtId="4" fontId="32" fillId="0" borderId="9" xfId="66" applyNumberFormat="1" applyFont="1" applyFill="1" applyBorder="1" applyAlignment="1" applyProtection="1">
      <alignment horizontal="right" vertical="top" wrapText="1"/>
    </xf>
    <xf numFmtId="4" fontId="32" fillId="0" borderId="1" xfId="66" applyNumberFormat="1" applyFont="1" applyFill="1" applyBorder="1" applyAlignment="1" applyProtection="1">
      <alignment horizontal="right" vertical="top" wrapText="1"/>
    </xf>
    <xf numFmtId="171" fontId="32" fillId="0" borderId="1" xfId="66" applyNumberFormat="1" applyFont="1" applyFill="1" applyBorder="1" applyAlignment="1" applyProtection="1">
      <alignment horizontal="center" vertical="top" wrapText="1"/>
    </xf>
    <xf numFmtId="2" fontId="32" fillId="0" borderId="1" xfId="66" applyNumberFormat="1" applyFont="1" applyFill="1" applyBorder="1" applyAlignment="1" applyProtection="1">
      <alignment horizontal="center" vertical="top" wrapText="1"/>
    </xf>
    <xf numFmtId="49" fontId="31" fillId="0" borderId="0" xfId="66" applyNumberFormat="1" applyFont="1" applyFill="1" applyBorder="1" applyAlignment="1" applyProtection="1">
      <alignment horizontal="left" vertical="top" wrapText="1"/>
    </xf>
    <xf numFmtId="4" fontId="31" fillId="0" borderId="0" xfId="66" applyNumberFormat="1" applyFont="1" applyFill="1" applyBorder="1" applyAlignment="1" applyProtection="1">
      <alignment horizontal="right" vertical="top" wrapText="1"/>
    </xf>
    <xf numFmtId="4" fontId="31" fillId="0" borderId="1" xfId="66" applyNumberFormat="1" applyFont="1" applyFill="1" applyBorder="1" applyAlignment="1" applyProtection="1">
      <alignment horizontal="right" vertical="top" wrapText="1"/>
    </xf>
    <xf numFmtId="171" fontId="31" fillId="0" borderId="0" xfId="66" applyNumberFormat="1" applyFont="1" applyFill="1" applyBorder="1" applyAlignment="1" applyProtection="1">
      <alignment horizontal="center" vertical="top" wrapText="1"/>
    </xf>
    <xf numFmtId="49" fontId="32" fillId="0" borderId="0" xfId="66" applyNumberFormat="1" applyFont="1" applyFill="1" applyBorder="1" applyAlignment="1" applyProtection="1">
      <alignment horizontal="center" vertical="top" wrapText="1"/>
    </xf>
    <xf numFmtId="0" fontId="32" fillId="0" borderId="0" xfId="66" applyNumberFormat="1" applyFont="1" applyFill="1" applyBorder="1" applyAlignment="1" applyProtection="1">
      <alignment horizontal="left" vertical="top" wrapText="1"/>
    </xf>
    <xf numFmtId="0" fontId="32" fillId="0" borderId="0" xfId="66" applyNumberFormat="1" applyFont="1" applyFill="1" applyBorder="1" applyAlignment="1" applyProtection="1">
      <alignment horizontal="center" vertical="top" wrapText="1"/>
    </xf>
    <xf numFmtId="0" fontId="32" fillId="0" borderId="0" xfId="66" applyNumberFormat="1" applyFont="1" applyFill="1" applyBorder="1" applyAlignment="1" applyProtection="1">
      <alignment horizontal="right" vertical="top" wrapText="1"/>
    </xf>
    <xf numFmtId="49" fontId="31" fillId="0" borderId="11" xfId="66" applyNumberFormat="1" applyFont="1" applyFill="1" applyBorder="1" applyAlignment="1" applyProtection="1"/>
    <xf numFmtId="49" fontId="32" fillId="0" borderId="1" xfId="66" applyNumberFormat="1" applyFont="1" applyFill="1" applyBorder="1" applyAlignment="1" applyProtection="1">
      <alignment horizontal="right" vertical="top" wrapText="1"/>
    </xf>
    <xf numFmtId="0" fontId="32" fillId="0" borderId="1" xfId="66" applyNumberFormat="1" applyFont="1" applyFill="1" applyBorder="1" applyAlignment="1" applyProtection="1">
      <alignment horizontal="right" vertical="top"/>
    </xf>
    <xf numFmtId="0" fontId="32" fillId="0" borderId="1" xfId="66" applyNumberFormat="1" applyFont="1" applyFill="1" applyBorder="1" applyAlignment="1" applyProtection="1">
      <alignment horizontal="center" vertical="top"/>
    </xf>
    <xf numFmtId="0" fontId="32" fillId="0" borderId="9" xfId="66" applyNumberFormat="1" applyFont="1" applyFill="1" applyBorder="1" applyAlignment="1" applyProtection="1">
      <alignment horizontal="right" vertical="top"/>
    </xf>
    <xf numFmtId="49" fontId="31" fillId="0" borderId="12" xfId="66" applyNumberFormat="1" applyFont="1" applyFill="1" applyBorder="1" applyAlignment="1" applyProtection="1"/>
    <xf numFmtId="4" fontId="31" fillId="0" borderId="0" xfId="66" applyNumberFormat="1" applyFont="1" applyFill="1" applyBorder="1" applyAlignment="1" applyProtection="1">
      <alignment horizontal="right" vertical="top"/>
    </xf>
    <xf numFmtId="0" fontId="31" fillId="0" borderId="0" xfId="66" applyNumberFormat="1" applyFont="1" applyFill="1" applyBorder="1" applyAlignment="1" applyProtection="1">
      <alignment horizontal="center" vertical="top"/>
    </xf>
    <xf numFmtId="0" fontId="31" fillId="0" borderId="13" xfId="66" applyNumberFormat="1" applyFont="1" applyFill="1" applyBorder="1" applyAlignment="1" applyProtection="1">
      <alignment horizontal="right" vertical="top"/>
    </xf>
    <xf numFmtId="0" fontId="31" fillId="0" borderId="0" xfId="66" applyNumberFormat="1" applyFont="1" applyFill="1" applyBorder="1" applyAlignment="1" applyProtection="1">
      <alignment horizontal="right" vertical="top"/>
    </xf>
    <xf numFmtId="2" fontId="31" fillId="0" borderId="0" xfId="66" applyNumberFormat="1" applyFont="1" applyFill="1" applyBorder="1" applyAlignment="1" applyProtection="1">
      <alignment horizontal="right" vertical="top"/>
    </xf>
    <xf numFmtId="49" fontId="32" fillId="0" borderId="0" xfId="66" applyNumberFormat="1" applyFont="1" applyFill="1" applyBorder="1" applyAlignment="1" applyProtection="1">
      <alignment horizontal="right" vertical="top" wrapText="1"/>
    </xf>
    <xf numFmtId="4" fontId="32" fillId="0" borderId="0" xfId="66" applyNumberFormat="1" applyFont="1" applyFill="1" applyBorder="1" applyAlignment="1" applyProtection="1">
      <alignment horizontal="right" vertical="top"/>
    </xf>
    <xf numFmtId="0" fontId="32" fillId="0" borderId="0" xfId="66" applyNumberFormat="1" applyFont="1" applyFill="1" applyBorder="1" applyAlignment="1" applyProtection="1">
      <alignment horizontal="center" vertical="top"/>
    </xf>
    <xf numFmtId="0" fontId="32" fillId="0" borderId="13" xfId="66" applyNumberFormat="1" applyFont="1" applyFill="1" applyBorder="1" applyAlignment="1" applyProtection="1">
      <alignment horizontal="right" vertical="top"/>
    </xf>
    <xf numFmtId="177" fontId="31" fillId="0" borderId="0" xfId="66" applyNumberFormat="1" applyFont="1" applyFill="1" applyBorder="1" applyAlignment="1" applyProtection="1">
      <alignment horizontal="center" vertical="top" wrapText="1"/>
    </xf>
    <xf numFmtId="49" fontId="31" fillId="0" borderId="0" xfId="66" applyNumberFormat="1" applyFont="1" applyFill="1" applyBorder="1" applyAlignment="1" applyProtection="1">
      <alignment vertical="top"/>
    </xf>
    <xf numFmtId="0" fontId="31" fillId="0" borderId="0" xfId="66" applyNumberFormat="1" applyFont="1" applyFill="1" applyBorder="1" applyAlignment="1" applyProtection="1">
      <alignment vertical="top"/>
    </xf>
    <xf numFmtId="4" fontId="31" fillId="0" borderId="13" xfId="66" applyNumberFormat="1" applyFont="1" applyFill="1" applyBorder="1" applyAlignment="1" applyProtection="1">
      <alignment horizontal="right" vertical="top"/>
    </xf>
    <xf numFmtId="0" fontId="40" fillId="0" borderId="0" xfId="66" applyNumberFormat="1" applyFont="1" applyFill="1" applyBorder="1" applyAlignment="1" applyProtection="1"/>
    <xf numFmtId="2" fontId="31" fillId="0" borderId="13" xfId="66" applyNumberFormat="1" applyFont="1" applyFill="1" applyBorder="1" applyAlignment="1" applyProtection="1">
      <alignment horizontal="right" vertical="top"/>
    </xf>
    <xf numFmtId="4" fontId="32" fillId="0" borderId="13" xfId="66" applyNumberFormat="1" applyFont="1" applyFill="1" applyBorder="1" applyAlignment="1" applyProtection="1">
      <alignment horizontal="right" vertical="top"/>
    </xf>
    <xf numFmtId="2" fontId="32" fillId="0" borderId="0" xfId="66" applyNumberFormat="1" applyFont="1" applyFill="1" applyBorder="1" applyAlignment="1" applyProtection="1">
      <alignment horizontal="center" vertical="top"/>
    </xf>
    <xf numFmtId="0" fontId="32" fillId="0" borderId="0" xfId="66" applyNumberFormat="1" applyFont="1" applyFill="1" applyBorder="1" applyAlignment="1" applyProtection="1">
      <alignment horizontal="right" vertical="top"/>
    </xf>
    <xf numFmtId="49" fontId="31" fillId="0" borderId="1" xfId="66" applyNumberFormat="1" applyFont="1" applyFill="1" applyBorder="1" applyAlignment="1" applyProtection="1"/>
    <xf numFmtId="0" fontId="31" fillId="0" borderId="1" xfId="66" applyNumberFormat="1" applyFont="1" applyFill="1" applyBorder="1" applyAlignment="1" applyProtection="1"/>
    <xf numFmtId="0" fontId="35" fillId="0" borderId="0" xfId="66" applyNumberFormat="1" applyFont="1" applyFill="1" applyBorder="1" applyAlignment="1" applyProtection="1">
      <alignment horizontal="right" vertical="top"/>
    </xf>
    <xf numFmtId="0" fontId="31" fillId="0" borderId="6" xfId="66" applyNumberFormat="1" applyFont="1" applyFill="1" applyBorder="1" applyAlignment="1" applyProtection="1"/>
    <xf numFmtId="0" fontId="31" fillId="0" borderId="6" xfId="66" applyNumberFormat="1" applyFont="1" applyFill="1" applyBorder="1" applyAlignment="1" applyProtection="1">
      <alignment horizontal="right"/>
    </xf>
    <xf numFmtId="0" fontId="35" fillId="0" borderId="0" xfId="66" applyNumberFormat="1" applyFont="1" applyFill="1" applyBorder="1" applyAlignment="1" applyProtection="1">
      <alignment horizontal="right"/>
    </xf>
    <xf numFmtId="0" fontId="31" fillId="0" borderId="0" xfId="66" applyNumberFormat="1" applyFont="1" applyFill="1" applyBorder="1" applyAlignment="1" applyProtection="1"/>
    <xf numFmtId="0" fontId="32" fillId="0" borderId="0" xfId="66" applyNumberFormat="1" applyFont="1" applyFill="1" applyBorder="1" applyAlignment="1" applyProtection="1">
      <alignment vertical="top" wrapText="1"/>
    </xf>
    <xf numFmtId="0" fontId="31" fillId="0" borderId="0" xfId="66" applyNumberFormat="1" applyFont="1" applyFill="1" applyBorder="1" applyAlignment="1" applyProtection="1">
      <alignment horizontal="right"/>
    </xf>
    <xf numFmtId="0" fontId="32" fillId="0" borderId="0" xfId="66" applyNumberFormat="1" applyFont="1" applyFill="1" applyBorder="1" applyAlignment="1" applyProtection="1">
      <alignment vertical="top"/>
    </xf>
    <xf numFmtId="0" fontId="32" fillId="0" borderId="0" xfId="66" applyNumberFormat="1" applyFont="1" applyFill="1" applyBorder="1" applyAlignment="1" applyProtection="1">
      <alignment horizontal="center"/>
    </xf>
    <xf numFmtId="49" fontId="31" fillId="0" borderId="0" xfId="66" applyNumberFormat="1" applyFont="1" applyFill="1" applyBorder="1" applyAlignment="1" applyProtection="1">
      <alignment horizontal="left" vertical="top"/>
    </xf>
    <xf numFmtId="49" fontId="31" fillId="0" borderId="0" xfId="66" applyNumberFormat="1" applyFont="1" applyFill="1" applyBorder="1" applyAlignment="1" applyProtection="1">
      <alignment horizontal="left"/>
    </xf>
    <xf numFmtId="0" fontId="31" fillId="0" borderId="6" xfId="66" applyNumberFormat="1" applyFont="1" applyFill="1" applyBorder="1" applyAlignment="1" applyProtection="1">
      <alignment vertical="top"/>
    </xf>
    <xf numFmtId="49" fontId="33" fillId="0" borderId="0" xfId="66" applyNumberFormat="1" applyFont="1" applyFill="1" applyBorder="1" applyAlignment="1" applyProtection="1">
      <alignment horizontal="center" vertical="top"/>
    </xf>
    <xf numFmtId="0" fontId="33" fillId="0" borderId="0" xfId="66" applyNumberFormat="1" applyFont="1" applyFill="1" applyBorder="1" applyAlignment="1" applyProtection="1">
      <alignment horizontal="center" vertical="top"/>
    </xf>
    <xf numFmtId="49" fontId="19" fillId="0" borderId="0" xfId="66" applyNumberFormat="1" applyFont="1" applyFill="1" applyBorder="1" applyAlignment="1" applyProtection="1">
      <alignment horizontal="center"/>
    </xf>
    <xf numFmtId="0" fontId="19" fillId="0" borderId="0" xfId="66" applyNumberFormat="1" applyFont="1" applyFill="1" applyBorder="1" applyAlignment="1" applyProtection="1">
      <alignment horizontal="center"/>
    </xf>
    <xf numFmtId="0" fontId="31" fillId="0" borderId="6" xfId="66" applyNumberFormat="1" applyFont="1" applyFill="1" applyBorder="1" applyAlignment="1" applyProtection="1">
      <alignment horizontal="center"/>
    </xf>
    <xf numFmtId="0" fontId="33" fillId="0" borderId="0" xfId="66" applyNumberFormat="1" applyFont="1" applyFill="1" applyBorder="1" applyAlignment="1" applyProtection="1"/>
    <xf numFmtId="3" fontId="31" fillId="0" borderId="0" xfId="66" applyNumberFormat="1" applyFont="1" applyFill="1" applyBorder="1" applyAlignment="1" applyProtection="1">
      <alignment horizontal="right" vertical="top"/>
    </xf>
    <xf numFmtId="0" fontId="33" fillId="0" borderId="0" xfId="66" applyNumberFormat="1" applyFont="1" applyFill="1" applyBorder="1" applyAlignment="1" applyProtection="1">
      <alignment horizontal="center"/>
    </xf>
    <xf numFmtId="49" fontId="32" fillId="0" borderId="0" xfId="66" applyNumberFormat="1" applyFont="1" applyFill="1" applyBorder="1" applyAlignment="1" applyProtection="1">
      <alignment horizontal="left"/>
    </xf>
    <xf numFmtId="0" fontId="31" fillId="0" borderId="0" xfId="66" applyNumberFormat="1" applyFont="1" applyFill="1" applyBorder="1" applyAlignment="1" applyProtection="1">
      <alignment horizontal="center"/>
    </xf>
    <xf numFmtId="2" fontId="31" fillId="0" borderId="6" xfId="66" applyNumberFormat="1" applyFont="1" applyFill="1" applyBorder="1" applyAlignment="1" applyProtection="1"/>
    <xf numFmtId="0" fontId="31" fillId="0" borderId="0" xfId="66" applyNumberFormat="1" applyFont="1" applyFill="1" applyBorder="1" applyAlignment="1" applyProtection="1">
      <alignment horizontal="left"/>
    </xf>
    <xf numFmtId="0" fontId="31" fillId="0" borderId="0" xfId="66" applyNumberFormat="1" applyFont="1" applyFill="1" applyBorder="1" applyAlignment="1" applyProtection="1">
      <alignment vertical="center" wrapText="1"/>
    </xf>
    <xf numFmtId="2" fontId="31" fillId="0" borderId="0" xfId="66" applyNumberFormat="1" applyFont="1" applyFill="1" applyBorder="1" applyAlignment="1" applyProtection="1"/>
    <xf numFmtId="0" fontId="31" fillId="0" borderId="0" xfId="66" applyNumberFormat="1" applyFont="1" applyFill="1" applyBorder="1" applyAlignment="1" applyProtection="1">
      <alignment horizontal="left" vertical="top"/>
    </xf>
    <xf numFmtId="0" fontId="32" fillId="0" borderId="1" xfId="66" applyNumberFormat="1" applyFont="1" applyFill="1" applyBorder="1" applyAlignment="1" applyProtection="1">
      <alignment horizontal="left" vertical="top" wrapText="1"/>
    </xf>
    <xf numFmtId="49" fontId="31" fillId="0" borderId="12" xfId="66" applyNumberFormat="1" applyFont="1" applyFill="1" applyBorder="1" applyAlignment="1" applyProtection="1">
      <alignment horizontal="center" vertical="center" wrapText="1"/>
    </xf>
    <xf numFmtId="1" fontId="31" fillId="0" borderId="0" xfId="66" applyNumberFormat="1" applyFont="1" applyFill="1" applyBorder="1" applyAlignment="1" applyProtection="1">
      <alignment horizontal="right" vertical="top" wrapText="1"/>
    </xf>
    <xf numFmtId="0" fontId="31" fillId="0" borderId="0" xfId="66" applyNumberFormat="1" applyFont="1" applyFill="1" applyBorder="1" applyAlignment="1" applyProtection="1">
      <alignment horizontal="left" vertical="top" wrapText="1"/>
    </xf>
    <xf numFmtId="0" fontId="14" fillId="0" borderId="0" xfId="25" applyFont="1" applyBorder="1" applyAlignment="1">
      <alignment horizontal="center"/>
    </xf>
    <xf numFmtId="173" fontId="11" fillId="0" borderId="0" xfId="25" applyNumberFormat="1" applyFont="1" applyAlignment="1">
      <alignment horizontal="center" vertical="center"/>
    </xf>
    <xf numFmtId="0" fontId="11" fillId="0" borderId="0" xfId="24" applyFont="1" applyFill="1" applyAlignment="1">
      <alignment vertical="top"/>
    </xf>
    <xf numFmtId="173" fontId="11" fillId="0" borderId="4" xfId="25" applyNumberFormat="1" applyFont="1" applyBorder="1" applyAlignment="1">
      <alignment horizontal="center" vertical="center"/>
    </xf>
    <xf numFmtId="49" fontId="32" fillId="0" borderId="0" xfId="66" applyNumberFormat="1" applyFont="1" applyFill="1" applyBorder="1" applyAlignment="1" applyProtection="1">
      <alignment horizontal="center" vertical="top"/>
    </xf>
    <xf numFmtId="49" fontId="31" fillId="0" borderId="0" xfId="66" applyNumberFormat="1" applyFont="1" applyFill="1" applyBorder="1" applyAlignment="1" applyProtection="1">
      <alignment horizontal="left" vertical="top"/>
    </xf>
    <xf numFmtId="49" fontId="31" fillId="0" borderId="0" xfId="66" applyNumberFormat="1" applyFont="1" applyFill="1" applyBorder="1" applyAlignment="1" applyProtection="1">
      <alignment vertical="top" wrapText="1"/>
    </xf>
    <xf numFmtId="49" fontId="31" fillId="0" borderId="0" xfId="66" applyNumberFormat="1" applyFont="1" applyFill="1" applyBorder="1" applyAlignment="1" applyProtection="1">
      <alignment horizontal="left" vertical="top" wrapText="1"/>
    </xf>
    <xf numFmtId="49" fontId="35" fillId="0" borderId="6" xfId="66" applyNumberFormat="1" applyFont="1" applyFill="1" applyBorder="1" applyAlignment="1" applyProtection="1">
      <alignment horizontal="center" wrapText="1"/>
    </xf>
    <xf numFmtId="49" fontId="37" fillId="0" borderId="1" xfId="66" applyNumberFormat="1" applyFont="1" applyFill="1" applyBorder="1" applyAlignment="1" applyProtection="1">
      <alignment horizontal="center" vertical="top"/>
    </xf>
    <xf numFmtId="49" fontId="37" fillId="0" borderId="1" xfId="66" applyNumberFormat="1" applyFont="1" applyFill="1" applyBorder="1" applyAlignment="1" applyProtection="1">
      <alignment horizontal="center"/>
    </xf>
    <xf numFmtId="2" fontId="35" fillId="0" borderId="4" xfId="66" applyNumberFormat="1" applyFont="1" applyFill="1" applyBorder="1" applyAlignment="1" applyProtection="1">
      <alignment horizontal="right"/>
    </xf>
    <xf numFmtId="49" fontId="35" fillId="0" borderId="0" xfId="66" applyNumberFormat="1" applyFont="1" applyFill="1" applyBorder="1" applyAlignment="1" applyProtection="1">
      <alignment horizontal="left" wrapText="1"/>
    </xf>
    <xf numFmtId="49" fontId="35" fillId="0" borderId="0" xfId="66" applyNumberFormat="1" applyFont="1" applyFill="1" applyBorder="1" applyAlignment="1" applyProtection="1">
      <alignment horizontal="center" wrapText="1"/>
    </xf>
    <xf numFmtId="49" fontId="38" fillId="0" borderId="0" xfId="66" applyNumberFormat="1" applyFont="1" applyFill="1" applyBorder="1" applyAlignment="1" applyProtection="1">
      <alignment horizontal="center"/>
    </xf>
    <xf numFmtId="0" fontId="31" fillId="0" borderId="2" xfId="66" applyNumberFormat="1" applyFont="1" applyFill="1" applyBorder="1" applyAlignment="1" applyProtection="1">
      <alignment horizontal="center" vertical="center" wrapText="1"/>
    </xf>
    <xf numFmtId="0" fontId="31" fillId="0" borderId="2" xfId="66" applyNumberFormat="1" applyFont="1" applyFill="1" applyBorder="1" applyAlignment="1" applyProtection="1">
      <alignment horizontal="center" vertical="center"/>
    </xf>
    <xf numFmtId="49" fontId="34" fillId="0" borderId="7" xfId="66" applyNumberFormat="1" applyFont="1" applyFill="1" applyBorder="1" applyAlignment="1" applyProtection="1">
      <alignment horizontal="left" vertical="center" wrapText="1"/>
    </xf>
    <xf numFmtId="49" fontId="34" fillId="0" borderId="4" xfId="66" applyNumberFormat="1" applyFont="1" applyFill="1" applyBorder="1" applyAlignment="1" applyProtection="1">
      <alignment horizontal="left" vertical="center" wrapText="1"/>
    </xf>
    <xf numFmtId="49" fontId="34" fillId="0" borderId="5" xfId="66" applyNumberFormat="1" applyFont="1" applyFill="1" applyBorder="1" applyAlignment="1" applyProtection="1">
      <alignment horizontal="left" vertical="center" wrapText="1"/>
    </xf>
    <xf numFmtId="49" fontId="31" fillId="0" borderId="7" xfId="66" applyNumberFormat="1" applyFont="1" applyFill="1" applyBorder="1" applyAlignment="1" applyProtection="1">
      <alignment horizontal="left" vertical="center" wrapText="1"/>
    </xf>
    <xf numFmtId="49" fontId="31" fillId="0" borderId="4" xfId="66" applyNumberFormat="1" applyFont="1" applyFill="1" applyBorder="1" applyAlignment="1" applyProtection="1">
      <alignment horizontal="left" vertical="center" wrapText="1"/>
    </xf>
    <xf numFmtId="49" fontId="31" fillId="0" borderId="5" xfId="66" applyNumberFormat="1" applyFont="1" applyFill="1" applyBorder="1" applyAlignment="1" applyProtection="1">
      <alignment horizontal="left" vertical="center" wrapText="1"/>
    </xf>
    <xf numFmtId="49" fontId="32" fillId="0" borderId="1" xfId="66" applyNumberFormat="1" applyFont="1" applyFill="1" applyBorder="1" applyAlignment="1" applyProtection="1">
      <alignment horizontal="left" vertical="top" wrapText="1"/>
    </xf>
    <xf numFmtId="49" fontId="31" fillId="0" borderId="13" xfId="66" applyNumberFormat="1" applyFont="1" applyFill="1" applyBorder="1" applyAlignment="1" applyProtection="1">
      <alignment horizontal="left" vertical="top" wrapText="1"/>
    </xf>
    <xf numFmtId="0" fontId="35" fillId="0" borderId="4" xfId="66" applyNumberFormat="1" applyFont="1" applyFill="1" applyBorder="1" applyAlignment="1" applyProtection="1">
      <alignment horizontal="center"/>
    </xf>
    <xf numFmtId="49" fontId="31" fillId="0" borderId="2" xfId="66" applyNumberFormat="1" applyFont="1" applyFill="1" applyBorder="1" applyAlignment="1" applyProtection="1">
      <alignment horizontal="center" vertical="center" wrapText="1"/>
    </xf>
    <xf numFmtId="49" fontId="31" fillId="0" borderId="1" xfId="66" applyNumberFormat="1" applyFont="1" applyFill="1" applyBorder="1" applyAlignment="1" applyProtection="1">
      <alignment horizontal="left" vertical="top" wrapText="1"/>
    </xf>
    <xf numFmtId="49" fontId="32" fillId="0" borderId="7" xfId="66" applyNumberFormat="1" applyFont="1" applyFill="1" applyBorder="1" applyAlignment="1" applyProtection="1">
      <alignment horizontal="left" vertical="center" wrapText="1"/>
    </xf>
    <xf numFmtId="49" fontId="32" fillId="0" borderId="4" xfId="66" applyNumberFormat="1" applyFont="1" applyFill="1" applyBorder="1" applyAlignment="1" applyProtection="1">
      <alignment horizontal="left" vertical="center" wrapText="1"/>
    </xf>
    <xf numFmtId="49" fontId="32" fillId="0" borderId="5" xfId="66" applyNumberFormat="1" applyFont="1" applyFill="1" applyBorder="1" applyAlignment="1" applyProtection="1">
      <alignment horizontal="left" vertical="center" wrapText="1"/>
    </xf>
    <xf numFmtId="49" fontId="32" fillId="0" borderId="0" xfId="66" applyNumberFormat="1" applyFont="1" applyFill="1" applyBorder="1" applyAlignment="1" applyProtection="1">
      <alignment horizontal="left" vertical="top" wrapText="1"/>
    </xf>
    <xf numFmtId="0" fontId="31" fillId="0" borderId="6" xfId="66" applyNumberFormat="1" applyFont="1" applyFill="1" applyBorder="1" applyAlignment="1" applyProtection="1">
      <alignment horizontal="left" vertical="top"/>
    </xf>
    <xf numFmtId="0" fontId="33" fillId="0" borderId="1" xfId="66" applyNumberFormat="1" applyFont="1" applyFill="1" applyBorder="1" applyAlignment="1" applyProtection="1">
      <alignment horizontal="center" vertical="center"/>
    </xf>
    <xf numFmtId="0" fontId="37" fillId="0" borderId="1" xfId="66" applyNumberFormat="1" applyFont="1" applyFill="1" applyBorder="1" applyAlignment="1" applyProtection="1">
      <alignment horizontal="center" vertical="center"/>
    </xf>
    <xf numFmtId="0" fontId="31" fillId="0" borderId="0" xfId="66" applyNumberFormat="1" applyFont="1" applyFill="1" applyBorder="1" applyAlignment="1" applyProtection="1">
      <alignment horizontal="left" vertical="top" wrapText="1"/>
    </xf>
    <xf numFmtId="0" fontId="31" fillId="0" borderId="0" xfId="66" applyNumberFormat="1" applyFont="1" applyFill="1" applyBorder="1" applyAlignment="1" applyProtection="1">
      <alignment horizontal="center" wrapText="1"/>
    </xf>
    <xf numFmtId="0" fontId="33" fillId="0" borderId="1" xfId="66" applyNumberFormat="1" applyFont="1" applyFill="1" applyBorder="1" applyAlignment="1" applyProtection="1">
      <alignment horizontal="center" vertical="top"/>
    </xf>
    <xf numFmtId="0" fontId="19" fillId="0" borderId="0" xfId="66" applyNumberFormat="1" applyFont="1" applyFill="1" applyBorder="1" applyAlignment="1" applyProtection="1">
      <alignment horizontal="center"/>
    </xf>
    <xf numFmtId="0" fontId="32" fillId="0" borderId="0" xfId="66" applyNumberFormat="1" applyFont="1" applyFill="1" applyBorder="1" applyAlignment="1" applyProtection="1">
      <alignment horizontal="center" vertical="top"/>
    </xf>
    <xf numFmtId="0" fontId="31" fillId="0" borderId="0" xfId="66" applyNumberFormat="1" applyFont="1" applyFill="1" applyBorder="1" applyAlignment="1" applyProtection="1">
      <alignment horizontal="left" vertical="top"/>
    </xf>
    <xf numFmtId="0" fontId="31" fillId="0" borderId="0" xfId="66" applyNumberFormat="1" applyFont="1" applyFill="1" applyBorder="1" applyAlignment="1" applyProtection="1">
      <alignment vertical="top" wrapText="1"/>
    </xf>
    <xf numFmtId="0" fontId="31" fillId="0" borderId="4" xfId="66" applyNumberFormat="1" applyFont="1" applyFill="1" applyBorder="1" applyAlignment="1" applyProtection="1">
      <alignment horizontal="center"/>
    </xf>
    <xf numFmtId="0" fontId="31" fillId="0" borderId="6" xfId="66" applyNumberFormat="1" applyFont="1" applyFill="1" applyBorder="1" applyAlignment="1" applyProtection="1">
      <alignment horizontal="center" wrapText="1"/>
    </xf>
    <xf numFmtId="0" fontId="33" fillId="0" borderId="1" xfId="66" applyNumberFormat="1" applyFont="1" applyFill="1" applyBorder="1" applyAlignment="1" applyProtection="1">
      <alignment horizontal="center"/>
    </xf>
    <xf numFmtId="2" fontId="31" fillId="0" borderId="4" xfId="66" applyNumberFormat="1" applyFont="1" applyFill="1" applyBorder="1" applyAlignment="1" applyProtection="1">
      <alignment horizontal="right"/>
    </xf>
    <xf numFmtId="0" fontId="31" fillId="0" borderId="13" xfId="66" applyNumberFormat="1" applyFont="1" applyFill="1" applyBorder="1" applyAlignment="1" applyProtection="1">
      <alignment horizontal="left" vertical="top" wrapText="1"/>
    </xf>
    <xf numFmtId="0" fontId="34" fillId="0" borderId="7" xfId="66" applyNumberFormat="1" applyFont="1" applyFill="1" applyBorder="1" applyAlignment="1" applyProtection="1">
      <alignment horizontal="left" vertical="center" wrapText="1"/>
    </xf>
    <xf numFmtId="0" fontId="34" fillId="0" borderId="4" xfId="66" applyNumberFormat="1" applyFont="1" applyFill="1" applyBorder="1" applyAlignment="1" applyProtection="1">
      <alignment horizontal="left" vertical="center" wrapText="1"/>
    </xf>
    <xf numFmtId="0" fontId="34" fillId="0" borderId="5" xfId="66" applyNumberFormat="1" applyFont="1" applyFill="1" applyBorder="1" applyAlignment="1" applyProtection="1">
      <alignment horizontal="left" vertical="center" wrapText="1"/>
    </xf>
    <xf numFmtId="0" fontId="32" fillId="0" borderId="7" xfId="66" applyNumberFormat="1" applyFont="1" applyFill="1" applyBorder="1" applyAlignment="1" applyProtection="1">
      <alignment horizontal="left" vertical="center" wrapText="1"/>
    </xf>
    <xf numFmtId="0" fontId="32" fillId="0" borderId="4" xfId="66" applyNumberFormat="1" applyFont="1" applyFill="1" applyBorder="1" applyAlignment="1" applyProtection="1">
      <alignment horizontal="left" vertical="center" wrapText="1"/>
    </xf>
    <xf numFmtId="0" fontId="32" fillId="0" borderId="5" xfId="66" applyNumberFormat="1" applyFont="1" applyFill="1" applyBorder="1" applyAlignment="1" applyProtection="1">
      <alignment horizontal="left" vertical="center" wrapText="1"/>
    </xf>
    <xf numFmtId="0" fontId="32" fillId="0" borderId="1" xfId="66" applyNumberFormat="1" applyFont="1" applyFill="1" applyBorder="1" applyAlignment="1" applyProtection="1">
      <alignment horizontal="left" vertical="top" wrapText="1"/>
    </xf>
    <xf numFmtId="0" fontId="31" fillId="0" borderId="1" xfId="66" applyNumberFormat="1" applyFont="1" applyFill="1" applyBorder="1" applyAlignment="1" applyProtection="1">
      <alignment horizontal="left" vertical="top" wrapText="1"/>
    </xf>
    <xf numFmtId="0" fontId="32" fillId="0" borderId="0" xfId="66" applyNumberFormat="1" applyFont="1" applyFill="1" applyBorder="1" applyAlignment="1" applyProtection="1">
      <alignment horizontal="left" vertical="top" wrapText="1"/>
    </xf>
    <xf numFmtId="0" fontId="31" fillId="0" borderId="7" xfId="66" applyNumberFormat="1" applyFont="1" applyFill="1" applyBorder="1" applyAlignment="1" applyProtection="1">
      <alignment horizontal="left" vertical="center" wrapText="1"/>
    </xf>
    <xf numFmtId="0" fontId="31" fillId="0" borderId="4" xfId="66" applyNumberFormat="1" applyFont="1" applyFill="1" applyBorder="1" applyAlignment="1" applyProtection="1">
      <alignment horizontal="left" vertical="center" wrapText="1"/>
    </xf>
    <xf numFmtId="0" fontId="31" fillId="0" borderId="5" xfId="66" applyNumberFormat="1" applyFont="1" applyFill="1" applyBorder="1" applyAlignment="1" applyProtection="1">
      <alignment horizontal="left" vertical="center" wrapText="1"/>
    </xf>
    <xf numFmtId="0" fontId="12" fillId="0" borderId="0" xfId="25" applyFont="1" applyBorder="1" applyAlignment="1">
      <alignment vertical="center" wrapText="1"/>
    </xf>
    <xf numFmtId="49" fontId="11" fillId="0" borderId="0" xfId="25" applyNumberFormat="1" applyFont="1" applyFill="1" applyBorder="1" applyAlignment="1">
      <alignment horizontal="justify" vertical="center" wrapText="1"/>
    </xf>
    <xf numFmtId="0" fontId="11" fillId="0" borderId="0" xfId="25" applyFont="1" applyFill="1" applyBorder="1" applyAlignment="1">
      <alignment horizontal="left" vertical="top" wrapText="1"/>
    </xf>
    <xf numFmtId="0" fontId="14" fillId="0" borderId="0" xfId="25" applyFont="1" applyBorder="1" applyAlignment="1">
      <alignment horizontal="center"/>
    </xf>
    <xf numFmtId="0" fontId="14" fillId="0" borderId="0" xfId="25" quotePrefix="1" applyFont="1" applyBorder="1" applyAlignment="1">
      <alignment horizontal="center" vertical="center" wrapText="1"/>
    </xf>
    <xf numFmtId="0" fontId="14" fillId="0" borderId="0" xfId="25" applyFont="1" applyBorder="1" applyAlignment="1">
      <alignment horizontal="center" vertical="center" wrapText="1"/>
    </xf>
    <xf numFmtId="49" fontId="14" fillId="0" borderId="0" xfId="25" quotePrefix="1" applyNumberFormat="1" applyFont="1" applyBorder="1" applyAlignment="1">
      <alignment horizontal="center" vertical="center" wrapText="1"/>
    </xf>
    <xf numFmtId="0" fontId="11" fillId="6" borderId="0" xfId="25" applyFont="1" applyFill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12" fillId="0" borderId="0" xfId="25" applyFont="1" applyBorder="1" applyAlignment="1">
      <alignment horizontal="left" vertical="center" wrapText="1"/>
    </xf>
    <xf numFmtId="0" fontId="9" fillId="0" borderId="0" xfId="25" applyFont="1" applyBorder="1" applyAlignment="1">
      <alignment horizontal="center" vertical="center" wrapText="1"/>
    </xf>
    <xf numFmtId="0" fontId="11" fillId="7" borderId="3" xfId="24" applyFont="1" applyFill="1" applyBorder="1" applyAlignment="1">
      <alignment horizontal="center" vertical="center" wrapText="1"/>
    </xf>
    <xf numFmtId="0" fontId="11" fillId="7" borderId="8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 wrapText="1"/>
    </xf>
    <xf numFmtId="0" fontId="9" fillId="0" borderId="0" xfId="24" applyFont="1" applyFill="1" applyAlignment="1">
      <alignment horizontal="left" vertical="center"/>
    </xf>
    <xf numFmtId="0" fontId="9" fillId="0" borderId="0" xfId="24" applyFont="1" applyFill="1" applyAlignment="1">
      <alignment horizontal="left" vertical="center" wrapText="1"/>
    </xf>
    <xf numFmtId="0" fontId="13" fillId="7" borderId="3" xfId="25" applyFont="1" applyFill="1" applyBorder="1" applyAlignment="1">
      <alignment horizontal="center" vertical="center" wrapText="1"/>
    </xf>
    <xf numFmtId="0" fontId="13" fillId="7" borderId="8" xfId="25" applyFont="1" applyFill="1" applyBorder="1" applyAlignment="1">
      <alignment horizontal="center" vertical="center" wrapText="1"/>
    </xf>
    <xf numFmtId="0" fontId="11" fillId="7" borderId="9" xfId="24" applyFont="1" applyFill="1" applyBorder="1" applyAlignment="1">
      <alignment horizontal="center" vertical="center" wrapText="1"/>
    </xf>
    <xf numFmtId="0" fontId="11" fillId="7" borderId="10" xfId="24" applyFont="1" applyFill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9" fillId="0" borderId="0" xfId="24" quotePrefix="1" applyFont="1" applyAlignment="1">
      <alignment horizontal="center" vertical="center"/>
    </xf>
    <xf numFmtId="0" fontId="9" fillId="0" borderId="0" xfId="24" quotePrefix="1" applyFont="1" applyAlignment="1">
      <alignment horizontal="center" vertical="center" wrapText="1"/>
    </xf>
    <xf numFmtId="0" fontId="25" fillId="0" borderId="0" xfId="47" applyFont="1" applyAlignment="1">
      <alignment horizontal="center"/>
    </xf>
    <xf numFmtId="0" fontId="6" fillId="0" borderId="0" xfId="47" applyFont="1" applyAlignment="1">
      <alignment horizontal="left" vertical="center" wrapText="1"/>
    </xf>
    <xf numFmtId="49" fontId="6" fillId="0" borderId="0" xfId="47" applyNumberFormat="1" applyFont="1" applyAlignment="1">
      <alignment horizontal="left" vertical="center" wrapText="1"/>
    </xf>
    <xf numFmtId="49" fontId="25" fillId="0" borderId="0" xfId="47" applyNumberFormat="1" applyFont="1" applyAlignment="1">
      <alignment horizontal="center" vertical="center" wrapText="1"/>
    </xf>
    <xf numFmtId="0" fontId="15" fillId="0" borderId="6" xfId="25" applyFont="1" applyBorder="1" applyAlignment="1">
      <alignment horizontal="center" vertical="center"/>
    </xf>
    <xf numFmtId="0" fontId="15" fillId="2" borderId="2" xfId="25" applyFont="1" applyFill="1" applyBorder="1" applyAlignment="1">
      <alignment horizontal="center" vertical="center" wrapText="1"/>
    </xf>
    <xf numFmtId="0" fontId="11" fillId="0" borderId="0" xfId="24" applyFont="1" applyAlignment="1">
      <alignment horizontal="center" vertical="top" wrapText="1"/>
    </xf>
    <xf numFmtId="168" fontId="11" fillId="0" borderId="1" xfId="24" applyNumberFormat="1" applyFont="1" applyBorder="1" applyAlignment="1">
      <alignment horizontal="center" vertical="center" wrapText="1"/>
    </xf>
    <xf numFmtId="49" fontId="11" fillId="0" borderId="0" xfId="24" quotePrefix="1" applyNumberFormat="1" applyFont="1" applyAlignment="1">
      <alignment horizontal="left" vertical="center" wrapText="1"/>
    </xf>
    <xf numFmtId="0" fontId="11" fillId="0" borderId="0" xfId="24" quotePrefix="1" applyNumberFormat="1" applyFont="1" applyAlignment="1">
      <alignment horizontal="left" vertical="center" wrapText="1"/>
    </xf>
    <xf numFmtId="0" fontId="11" fillId="0" borderId="0" xfId="24" applyFont="1" applyFill="1" applyAlignment="1">
      <alignment horizontal="left" vertical="center" wrapText="1"/>
    </xf>
    <xf numFmtId="0" fontId="11" fillId="0" borderId="6" xfId="24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1" fillId="0" borderId="0" xfId="47" applyFont="1" applyFill="1" applyAlignment="1">
      <alignment horizontal="left" vertical="center" wrapText="1"/>
    </xf>
    <xf numFmtId="0" fontId="6" fillId="0" borderId="6" xfId="47" applyFont="1" applyBorder="1" applyAlignment="1">
      <alignment horizontal="right"/>
    </xf>
    <xf numFmtId="49" fontId="6" fillId="0" borderId="0" xfId="47" applyNumberFormat="1" applyFont="1" applyAlignment="1">
      <alignment horizontal="right"/>
    </xf>
    <xf numFmtId="14" fontId="9" fillId="0" borderId="0" xfId="25" applyNumberFormat="1" applyFont="1"/>
  </cellXfs>
  <cellStyles count="100">
    <cellStyle name="Excel Built-in Normal" xfId="28"/>
    <cellStyle name="S0" xfId="29"/>
    <cellStyle name="S1" xfId="30"/>
    <cellStyle name="S10" xfId="31"/>
    <cellStyle name="S11" xfId="32"/>
    <cellStyle name="S2" xfId="33"/>
    <cellStyle name="S3" xfId="34"/>
    <cellStyle name="S5" xfId="35"/>
    <cellStyle name="S6" xfId="36"/>
    <cellStyle name="S7" xfId="37"/>
    <cellStyle name="S8" xfId="38"/>
    <cellStyle name="S9" xfId="39"/>
    <cellStyle name="TableStyleLight1" xfId="84"/>
    <cellStyle name="Акт" xfId="5"/>
    <cellStyle name="АктМТСН" xfId="6"/>
    <cellStyle name="ВедРесурсов" xfId="7"/>
    <cellStyle name="ВедРесурсовАкт" xfId="8"/>
    <cellStyle name="Гиперссылка 2" xfId="68"/>
    <cellStyle name="Индексы" xfId="69"/>
    <cellStyle name="Итоги" xfId="3"/>
    <cellStyle name="ИтогоАктБазЦ" xfId="9"/>
    <cellStyle name="ИтогоАктБИМ" xfId="70"/>
    <cellStyle name="ИтогоАктРесМет" xfId="71"/>
    <cellStyle name="ИтогоАктТекЦ" xfId="10"/>
    <cellStyle name="ИтогоБазЦ" xfId="11"/>
    <cellStyle name="ИтогоБИМ" xfId="12"/>
    <cellStyle name="ИтогоБИМ 2" xfId="72"/>
    <cellStyle name="ИтогоРесМет" xfId="73"/>
    <cellStyle name="ИтогоТекЦ" xfId="13"/>
    <cellStyle name="ЛокСмета" xfId="2"/>
    <cellStyle name="ЛокСмета 2" xfId="14"/>
    <cellStyle name="ЛокСмета 3" xfId="74"/>
    <cellStyle name="ЛокСмМТСН" xfId="15"/>
    <cellStyle name="М29" xfId="75"/>
    <cellStyle name="ОбСмета" xfId="76"/>
    <cellStyle name="Обычный" xfId="0" builtinId="0"/>
    <cellStyle name="Обычный 10" xfId="67"/>
    <cellStyle name="Обычный 10 2" xfId="95"/>
    <cellStyle name="Обычный 2" xfId="1"/>
    <cellStyle name="Обычный 2 2" xfId="25"/>
    <cellStyle name="Обычный 2 2 2" xfId="40"/>
    <cellStyle name="Обычный 2 2 2 2" xfId="82"/>
    <cellStyle name="Обычный 2 2 3" xfId="41"/>
    <cellStyle name="Обычный 2 3" xfId="42"/>
    <cellStyle name="Обычный 2 3 2" xfId="43"/>
    <cellStyle name="Обычный 2 3 3" xfId="44"/>
    <cellStyle name="Обычный 2 4" xfId="45"/>
    <cellStyle name="Обычный 2 5" xfId="96"/>
    <cellStyle name="Обычный 2 6" xfId="81"/>
    <cellStyle name="Обычный 3" xfId="22"/>
    <cellStyle name="Обычный 3 2" xfId="46"/>
    <cellStyle name="Обычный 3 2 2" xfId="97"/>
    <cellStyle name="Обычный 3 3" xfId="24"/>
    <cellStyle name="Обычный 3 3 2" xfId="85"/>
    <cellStyle name="Обычный 3 4" xfId="83"/>
    <cellStyle name="Обычный 4" xfId="26"/>
    <cellStyle name="Обычный 4 2" xfId="89"/>
    <cellStyle name="Обычный 4 3" xfId="98"/>
    <cellStyle name="Обычный 4 3 2" xfId="99"/>
    <cellStyle name="Обычный 4 4" xfId="92"/>
    <cellStyle name="Обычный 5" xfId="47"/>
    <cellStyle name="Обычный 5 2" xfId="88"/>
    <cellStyle name="Обычный 6" xfId="48"/>
    <cellStyle name="Обычный 6 2" xfId="86"/>
    <cellStyle name="Обычный 7" xfId="49"/>
    <cellStyle name="Обычный 7 2" xfId="93"/>
    <cellStyle name="Обычный 8" xfId="50"/>
    <cellStyle name="Обычный 9" xfId="66"/>
    <cellStyle name="Параметр" xfId="16"/>
    <cellStyle name="ПеременныеСметы" xfId="17"/>
    <cellStyle name="Процентный" xfId="65" builtinId="5"/>
    <cellStyle name="Процентный 2" xfId="51"/>
    <cellStyle name="Процентный 2 2" xfId="52"/>
    <cellStyle name="Процентный 2 3" xfId="53"/>
    <cellStyle name="РесСмета" xfId="18"/>
    <cellStyle name="СводВедРес" xfId="77"/>
    <cellStyle name="СводВедРес 2" xfId="90"/>
    <cellStyle name="СводкаСтоимРаб" xfId="19"/>
    <cellStyle name="СводРасч" xfId="78"/>
    <cellStyle name="Титул" xfId="20"/>
    <cellStyle name="Титул 2" xfId="79"/>
    <cellStyle name="Финансовый 2" xfId="23"/>
    <cellStyle name="Финансовый 2 2" xfId="27"/>
    <cellStyle name="Финансовый 3" xfId="54"/>
    <cellStyle name="Финансовый 3 2" xfId="55"/>
    <cellStyle name="Финансовый 3 3" xfId="56"/>
    <cellStyle name="Финансовый 4" xfId="57"/>
    <cellStyle name="Финансовый 4 2" xfId="58"/>
    <cellStyle name="Финансовый 4 3" xfId="59"/>
    <cellStyle name="Финансовый 5" xfId="60"/>
    <cellStyle name="Финансовый 5 2" xfId="87"/>
    <cellStyle name="Финансовый 6" xfId="61"/>
    <cellStyle name="Финансовый 6 2" xfId="94"/>
    <cellStyle name="Финансовый 7" xfId="62"/>
    <cellStyle name="Финансовый 8" xfId="63"/>
    <cellStyle name="Финансовый 9" xfId="64"/>
    <cellStyle name="Хвост" xfId="4"/>
    <cellStyle name="Ценник" xfId="80"/>
    <cellStyle name="Ценник 2" xfId="91"/>
    <cellStyle name="Экспертиза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9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14825" y="38338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10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33875" y="4052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11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33875" y="4252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c.local\share\&#1044;&#1048;&#1056;&#1048;\&#1044;&#1056;&#1048;\5.%20&#1056;&#1072;&#1073;&#1086;&#1095;&#1080;&#1077;%20&#1087;&#1072;&#1087;&#1082;&#1080;%20&#1089;&#1086;&#1090;&#1088;&#1091;&#1076;&#1085;&#1080;&#1082;&#1086;&#1074;\1.%20&#1054;&#1060;&#1048;&#1057;%20&#1052;&#1054;&#1057;&#1050;&#1042;&#1040;\&#1054;&#1060;&#1069;&#1054;\&#1053;&#1052;&#1062;\&#1040;&#1056;&#1061;&#1067;&#1047;\&#1050;&#1040;&#1055;&#1057;\&#1053;&#1052;&#1062;%20&#1050;&#1040;&#1055;&#1057;%20&#1040;&#1088;&#1093;&#1099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версия"/>
      <sheetName val="Рабочая версия_строители"/>
      <sheetName val="Объекты_в работе"/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НМЦК"/>
      <sheetName val="Объекты КАПС"/>
      <sheetName val="Объекты SL8 для КС-14 (аналог)"/>
      <sheetName val="Объекты (копия)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Комплексная автоматизированная парковочная система. ВТРК "Архыз"</v>
          </cell>
        </row>
        <row r="8">
          <cell r="C8">
            <v>44136</v>
          </cell>
          <cell r="D8">
            <v>44176</v>
          </cell>
        </row>
      </sheetData>
      <sheetData sheetId="4" refreshError="1"/>
      <sheetData sheetId="5"/>
      <sheetData sheetId="6" refreshError="1"/>
      <sheetData sheetId="7"/>
      <sheetData sheetId="8"/>
      <sheetData sheetId="9">
        <row r="14">
          <cell r="D14">
            <v>1.0059087025</v>
          </cell>
        </row>
      </sheetData>
      <sheetData sheetId="10">
        <row r="12">
          <cell r="C12" t="str">
            <v>Проектно-изыскательские работы + экспертиза + РД</v>
          </cell>
        </row>
      </sheetData>
      <sheetData sheetId="11">
        <row r="6">
          <cell r="P6">
            <v>33766.800000000003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07"/>
  <sheetViews>
    <sheetView workbookViewId="0">
      <selection activeCell="E509" sqref="E509"/>
    </sheetView>
  </sheetViews>
  <sheetFormatPr defaultColWidth="9.140625" defaultRowHeight="10.5" customHeight="1" x14ac:dyDescent="0.2"/>
  <cols>
    <col min="1" max="1" width="8.85546875" style="105" customWidth="1"/>
    <col min="2" max="2" width="20.140625" style="220" customWidth="1"/>
    <col min="3" max="4" width="10.42578125" style="220" customWidth="1"/>
    <col min="5" max="5" width="13.28515625" style="220" customWidth="1"/>
    <col min="6" max="6" width="8.5703125" style="220" customWidth="1"/>
    <col min="7" max="7" width="7.85546875" style="220" customWidth="1"/>
    <col min="8" max="8" width="8.42578125" style="220" customWidth="1"/>
    <col min="9" max="9" width="14.5703125" style="220" customWidth="1"/>
    <col min="10" max="10" width="8.140625" style="220" customWidth="1"/>
    <col min="11" max="11" width="8.5703125" style="220" customWidth="1"/>
    <col min="12" max="12" width="10" style="220" customWidth="1"/>
    <col min="13" max="13" width="7.85546875" style="220" customWidth="1"/>
    <col min="14" max="14" width="9.7109375" style="220" customWidth="1"/>
    <col min="15" max="15" width="11" style="220" hidden="1" customWidth="1"/>
    <col min="16" max="16" width="14.28515625" style="220" customWidth="1"/>
    <col min="17" max="19" width="9.140625" style="220"/>
    <col min="20" max="20" width="49.85546875" style="110" hidden="1" customWidth="1"/>
    <col min="21" max="21" width="44.28515625" style="110" hidden="1" customWidth="1"/>
    <col min="22" max="22" width="107.42578125" style="110" hidden="1" customWidth="1"/>
    <col min="23" max="27" width="146.85546875" style="110" hidden="1" customWidth="1"/>
    <col min="28" max="28" width="34.140625" style="110" hidden="1" customWidth="1"/>
    <col min="29" max="29" width="117.85546875" style="110" hidden="1" customWidth="1"/>
    <col min="30" max="34" width="34.140625" style="110" hidden="1" customWidth="1"/>
    <col min="35" max="36" width="117.85546875" style="110" hidden="1" customWidth="1"/>
    <col min="37" max="37" width="146.85546875" style="110" hidden="1" customWidth="1"/>
    <col min="38" max="40" width="90.28515625" style="110" hidden="1" customWidth="1"/>
    <col min="41" max="41" width="117.85546875" style="110" hidden="1" customWidth="1"/>
    <col min="42" max="46" width="90.28515625" style="110" hidden="1" customWidth="1"/>
    <col min="47" max="16384" width="9.140625" style="220"/>
  </cols>
  <sheetData>
    <row r="1" spans="1:24" s="104" customFormat="1" ht="15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 t="s">
        <v>85</v>
      </c>
    </row>
    <row r="2" spans="1:24" s="104" customFormat="1" ht="15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 t="s">
        <v>86</v>
      </c>
    </row>
    <row r="3" spans="1:24" s="104" customFormat="1" ht="8.2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6"/>
    </row>
    <row r="4" spans="1:24" s="104" customFormat="1" ht="14.25" customHeight="1" x14ac:dyDescent="0.25">
      <c r="A4" s="251" t="s">
        <v>3</v>
      </c>
      <c r="B4" s="251"/>
      <c r="C4" s="251"/>
      <c r="D4" s="108"/>
      <c r="E4" s="107"/>
      <c r="F4" s="107"/>
      <c r="G4" s="107"/>
      <c r="H4" s="107"/>
      <c r="I4" s="107"/>
      <c r="J4" s="105"/>
      <c r="K4" s="251" t="s">
        <v>4</v>
      </c>
      <c r="L4" s="251"/>
      <c r="M4" s="251"/>
      <c r="N4" s="251"/>
    </row>
    <row r="5" spans="1:24" s="104" customFormat="1" ht="12" customHeight="1" x14ac:dyDescent="0.25">
      <c r="A5" s="252"/>
      <c r="B5" s="252"/>
      <c r="C5" s="252"/>
      <c r="D5" s="252"/>
      <c r="E5" s="109"/>
      <c r="F5" s="107"/>
      <c r="G5" s="107"/>
      <c r="H5" s="107"/>
      <c r="I5" s="107"/>
      <c r="J5" s="253"/>
      <c r="K5" s="253"/>
      <c r="L5" s="253"/>
      <c r="M5" s="253"/>
      <c r="N5" s="253"/>
    </row>
    <row r="6" spans="1:24" s="104" customFormat="1" ht="15" x14ac:dyDescent="0.25">
      <c r="A6" s="254"/>
      <c r="B6" s="254"/>
      <c r="C6" s="254"/>
      <c r="D6" s="254"/>
      <c r="E6" s="107"/>
      <c r="F6" s="107"/>
      <c r="G6" s="107"/>
      <c r="H6" s="107"/>
      <c r="I6" s="107"/>
      <c r="J6" s="254"/>
      <c r="K6" s="254"/>
      <c r="L6" s="254"/>
      <c r="M6" s="254"/>
      <c r="N6" s="254"/>
      <c r="T6" s="110" t="s">
        <v>87</v>
      </c>
      <c r="U6" s="110" t="s">
        <v>87</v>
      </c>
    </row>
    <row r="7" spans="1:24" s="104" customFormat="1" ht="17.25" customHeight="1" x14ac:dyDescent="0.25">
      <c r="A7" s="111"/>
      <c r="B7" s="112"/>
      <c r="C7" s="109"/>
      <c r="D7" s="109"/>
      <c r="E7" s="107"/>
      <c r="F7" s="107"/>
      <c r="G7" s="107"/>
      <c r="H7" s="107"/>
      <c r="I7" s="107"/>
      <c r="J7" s="111"/>
      <c r="K7" s="111"/>
      <c r="L7" s="111"/>
      <c r="M7" s="111"/>
      <c r="N7" s="112"/>
    </row>
    <row r="8" spans="1:24" s="104" customFormat="1" ht="16.5" customHeight="1" x14ac:dyDescent="0.25">
      <c r="A8" s="105" t="s">
        <v>168</v>
      </c>
      <c r="B8" s="113"/>
      <c r="C8" s="113"/>
      <c r="D8" s="113"/>
      <c r="E8" s="107"/>
      <c r="F8" s="107"/>
      <c r="G8" s="107"/>
      <c r="H8" s="107"/>
      <c r="I8" s="107"/>
      <c r="J8" s="105"/>
      <c r="K8" s="105"/>
      <c r="L8" s="113"/>
      <c r="M8" s="113"/>
      <c r="N8" s="114" t="s">
        <v>168</v>
      </c>
    </row>
    <row r="9" spans="1:24" s="104" customFormat="1" ht="15.75" customHeight="1" x14ac:dyDescent="0.25">
      <c r="A9" s="107"/>
      <c r="B9" s="107"/>
      <c r="C9" s="107"/>
      <c r="D9" s="107"/>
      <c r="E9" s="107"/>
      <c r="F9" s="115"/>
      <c r="G9" s="107"/>
      <c r="H9" s="107"/>
      <c r="I9" s="107"/>
      <c r="J9" s="107"/>
      <c r="K9" s="107"/>
      <c r="L9" s="107"/>
      <c r="M9" s="107"/>
      <c r="N9" s="107"/>
    </row>
    <row r="10" spans="1:24" s="104" customFormat="1" ht="57" x14ac:dyDescent="0.25">
      <c r="A10" s="116" t="s">
        <v>88</v>
      </c>
      <c r="B10" s="113"/>
      <c r="C10" s="107"/>
      <c r="D10" s="259" t="s">
        <v>149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V10" s="117" t="s">
        <v>149</v>
      </c>
    </row>
    <row r="11" spans="1:24" s="104" customFormat="1" ht="15" customHeight="1" x14ac:dyDescent="0.25">
      <c r="A11" s="116" t="s">
        <v>89</v>
      </c>
      <c r="B11" s="113"/>
      <c r="C11" s="107"/>
      <c r="D11" s="118" t="s">
        <v>169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24" s="104" customFormat="1" ht="8.25" customHeight="1" x14ac:dyDescent="0.25">
      <c r="A12" s="119"/>
      <c r="B12" s="107"/>
      <c r="C12" s="107"/>
      <c r="D12" s="107"/>
      <c r="E12" s="107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24" s="104" customFormat="1" ht="15" x14ac:dyDescent="0.25">
      <c r="A13" s="260" t="s">
        <v>170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W13" s="117" t="s">
        <v>170</v>
      </c>
    </row>
    <row r="14" spans="1:24" s="104" customFormat="1" ht="15" x14ac:dyDescent="0.25">
      <c r="A14" s="256" t="s">
        <v>0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</row>
    <row r="15" spans="1:24" s="104" customFormat="1" ht="8.25" customHeight="1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24" s="104" customFormat="1" ht="15" x14ac:dyDescent="0.25">
      <c r="A16" s="260" t="s">
        <v>171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X16" s="117" t="s">
        <v>171</v>
      </c>
    </row>
    <row r="17" spans="1:25" s="104" customFormat="1" ht="15" x14ac:dyDescent="0.25">
      <c r="A17" s="256" t="s">
        <v>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</row>
    <row r="18" spans="1:25" s="104" customFormat="1" ht="24" customHeight="1" x14ac:dyDescent="0.25">
      <c r="A18" s="261" t="s">
        <v>172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1:25" s="104" customFormat="1" ht="8.25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25" s="104" customFormat="1" ht="15" x14ac:dyDescent="0.25">
      <c r="A20" s="255" t="s">
        <v>173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Y20" s="117" t="s">
        <v>173</v>
      </c>
    </row>
    <row r="21" spans="1:25" s="104" customFormat="1" ht="13.5" customHeight="1" x14ac:dyDescent="0.25">
      <c r="A21" s="256" t="s">
        <v>91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25" s="104" customFormat="1" ht="15" customHeight="1" x14ac:dyDescent="0.25">
      <c r="A22" s="107" t="s">
        <v>92</v>
      </c>
      <c r="B22" s="122" t="s">
        <v>93</v>
      </c>
      <c r="C22" s="105" t="s">
        <v>94</v>
      </c>
      <c r="D22" s="105"/>
      <c r="E22" s="105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25" s="104" customFormat="1" ht="18" customHeight="1" x14ac:dyDescent="0.25">
      <c r="A23" s="107" t="s">
        <v>95</v>
      </c>
      <c r="B23" s="255" t="s">
        <v>174</v>
      </c>
      <c r="C23" s="255"/>
      <c r="D23" s="255"/>
      <c r="E23" s="255"/>
      <c r="F23" s="255"/>
      <c r="G23" s="123"/>
      <c r="H23" s="123"/>
      <c r="I23" s="123"/>
      <c r="J23" s="123"/>
      <c r="K23" s="123"/>
      <c r="L23" s="123"/>
      <c r="M23" s="123"/>
      <c r="N23" s="123"/>
    </row>
    <row r="24" spans="1:25" s="104" customFormat="1" ht="15" x14ac:dyDescent="0.25">
      <c r="A24" s="107"/>
      <c r="B24" s="257" t="s">
        <v>96</v>
      </c>
      <c r="C24" s="257"/>
      <c r="D24" s="257"/>
      <c r="E24" s="257"/>
      <c r="F24" s="257"/>
      <c r="G24" s="124"/>
      <c r="H24" s="124"/>
      <c r="I24" s="124"/>
      <c r="J24" s="124"/>
      <c r="K24" s="124"/>
      <c r="L24" s="124"/>
      <c r="M24" s="125"/>
      <c r="N24" s="124"/>
    </row>
    <row r="25" spans="1:25" s="104" customFormat="1" ht="9.75" customHeight="1" x14ac:dyDescent="0.25">
      <c r="A25" s="107"/>
      <c r="B25" s="107"/>
      <c r="C25" s="107"/>
      <c r="D25" s="126"/>
      <c r="E25" s="126"/>
      <c r="F25" s="126"/>
      <c r="G25" s="126"/>
      <c r="H25" s="126"/>
      <c r="I25" s="126"/>
      <c r="J25" s="126"/>
      <c r="K25" s="126"/>
      <c r="L25" s="126"/>
      <c r="M25" s="124"/>
      <c r="N25" s="124"/>
    </row>
    <row r="26" spans="1:25" s="104" customFormat="1" ht="15" x14ac:dyDescent="0.25">
      <c r="A26" s="127" t="s">
        <v>97</v>
      </c>
      <c r="B26" s="107"/>
      <c r="C26" s="107"/>
      <c r="D26" s="118" t="s">
        <v>175</v>
      </c>
      <c r="E26" s="105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25" s="104" customFormat="1" ht="9.75" customHeight="1" x14ac:dyDescent="0.25">
      <c r="A27" s="107"/>
      <c r="B27" s="129"/>
      <c r="C27" s="129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25" s="104" customFormat="1" ht="12.75" customHeight="1" x14ac:dyDescent="0.25">
      <c r="A28" s="127" t="s">
        <v>98</v>
      </c>
      <c r="B28" s="129"/>
      <c r="C28" s="131">
        <v>856.15</v>
      </c>
      <c r="D28" s="112" t="s">
        <v>176</v>
      </c>
      <c r="E28" s="132" t="s">
        <v>99</v>
      </c>
      <c r="G28" s="129"/>
      <c r="H28" s="129"/>
      <c r="I28" s="129"/>
      <c r="J28" s="129"/>
      <c r="K28" s="129"/>
      <c r="L28" s="133"/>
      <c r="M28" s="133"/>
      <c r="N28" s="129"/>
    </row>
    <row r="29" spans="1:25" s="104" customFormat="1" ht="12.75" customHeight="1" x14ac:dyDescent="0.25">
      <c r="A29" s="107"/>
      <c r="B29" s="134" t="s">
        <v>100</v>
      </c>
      <c r="C29" s="135"/>
      <c r="D29" s="114"/>
      <c r="E29" s="132"/>
      <c r="G29" s="129"/>
    </row>
    <row r="30" spans="1:25" s="104" customFormat="1" ht="12.75" customHeight="1" x14ac:dyDescent="0.25">
      <c r="A30" s="107"/>
      <c r="B30" s="129" t="s">
        <v>101</v>
      </c>
      <c r="C30" s="131">
        <v>8.06</v>
      </c>
      <c r="D30" s="112" t="s">
        <v>177</v>
      </c>
      <c r="E30" s="132" t="s">
        <v>99</v>
      </c>
      <c r="G30" s="129" t="s">
        <v>102</v>
      </c>
      <c r="I30" s="129"/>
      <c r="J30" s="129"/>
      <c r="K30" s="129"/>
      <c r="L30" s="131">
        <v>278.08999999999997</v>
      </c>
      <c r="M30" s="136" t="s">
        <v>178</v>
      </c>
      <c r="N30" s="132" t="s">
        <v>99</v>
      </c>
    </row>
    <row r="31" spans="1:25" s="104" customFormat="1" ht="12.75" customHeight="1" x14ac:dyDescent="0.25">
      <c r="A31" s="107"/>
      <c r="B31" s="129" t="s">
        <v>103</v>
      </c>
      <c r="C31" s="131">
        <v>13.07</v>
      </c>
      <c r="D31" s="137" t="s">
        <v>179</v>
      </c>
      <c r="E31" s="132" t="s">
        <v>99</v>
      </c>
      <c r="G31" s="129" t="s">
        <v>104</v>
      </c>
      <c r="I31" s="129"/>
      <c r="J31" s="129"/>
      <c r="K31" s="129"/>
      <c r="L31" s="258">
        <v>979.16</v>
      </c>
      <c r="M31" s="258"/>
      <c r="N31" s="132" t="s">
        <v>105</v>
      </c>
    </row>
    <row r="32" spans="1:25" s="104" customFormat="1" ht="12.75" customHeight="1" x14ac:dyDescent="0.25">
      <c r="A32" s="107"/>
      <c r="B32" s="129" t="s">
        <v>106</v>
      </c>
      <c r="C32" s="131">
        <v>126.93</v>
      </c>
      <c r="D32" s="137" t="s">
        <v>180</v>
      </c>
      <c r="E32" s="132" t="s">
        <v>99</v>
      </c>
      <c r="G32" s="129" t="s">
        <v>108</v>
      </c>
      <c r="I32" s="129"/>
      <c r="J32" s="129"/>
      <c r="K32" s="129"/>
      <c r="L32" s="258"/>
      <c r="M32" s="258"/>
      <c r="N32" s="132" t="s">
        <v>105</v>
      </c>
    </row>
    <row r="33" spans="1:30" s="104" customFormat="1" ht="12.75" customHeight="1" x14ac:dyDescent="0.25">
      <c r="A33" s="107"/>
      <c r="B33" s="129" t="s">
        <v>109</v>
      </c>
      <c r="C33" s="131">
        <v>565.4</v>
      </c>
      <c r="D33" s="112" t="s">
        <v>181</v>
      </c>
      <c r="E33" s="132" t="s">
        <v>99</v>
      </c>
      <c r="G33" s="129" t="s">
        <v>110</v>
      </c>
      <c r="H33" s="129"/>
      <c r="I33" s="129"/>
      <c r="J33" s="129"/>
      <c r="K33" s="129"/>
      <c r="L33" s="272" t="s">
        <v>182</v>
      </c>
      <c r="M33" s="272"/>
      <c r="N33" s="129"/>
    </row>
    <row r="34" spans="1:30" s="104" customFormat="1" ht="12.75" customHeight="1" x14ac:dyDescent="0.25">
      <c r="A34" s="107"/>
      <c r="B34" s="129"/>
      <c r="C34" s="135"/>
      <c r="D34" s="114"/>
      <c r="E34" s="138"/>
      <c r="G34" s="129"/>
      <c r="H34" s="129"/>
      <c r="I34" s="129"/>
      <c r="J34" s="129"/>
      <c r="K34" s="129"/>
      <c r="L34" s="130"/>
      <c r="M34" s="130"/>
      <c r="N34" s="129"/>
    </row>
    <row r="35" spans="1:30" s="104" customFormat="1" ht="9.75" customHeight="1" x14ac:dyDescent="0.25">
      <c r="A35" s="139"/>
    </row>
    <row r="36" spans="1:30" s="104" customFormat="1" ht="36" customHeight="1" x14ac:dyDescent="0.25">
      <c r="A36" s="273" t="s">
        <v>81</v>
      </c>
      <c r="B36" s="262" t="s">
        <v>111</v>
      </c>
      <c r="C36" s="262" t="s">
        <v>112</v>
      </c>
      <c r="D36" s="262"/>
      <c r="E36" s="262"/>
      <c r="F36" s="262" t="s">
        <v>22</v>
      </c>
      <c r="G36" s="262" t="s">
        <v>5</v>
      </c>
      <c r="H36" s="262"/>
      <c r="I36" s="262"/>
      <c r="J36" s="262" t="s">
        <v>183</v>
      </c>
      <c r="K36" s="262"/>
      <c r="L36" s="262"/>
      <c r="M36" s="262" t="s">
        <v>114</v>
      </c>
      <c r="N36" s="262" t="s">
        <v>115</v>
      </c>
    </row>
    <row r="37" spans="1:30" s="104" customFormat="1" ht="36.75" customHeight="1" x14ac:dyDescent="0.25">
      <c r="A37" s="273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  <row r="38" spans="1:30" s="104" customFormat="1" ht="22.5" x14ac:dyDescent="0.25">
      <c r="A38" s="273"/>
      <c r="B38" s="262"/>
      <c r="C38" s="262"/>
      <c r="D38" s="262"/>
      <c r="E38" s="262"/>
      <c r="F38" s="262"/>
      <c r="G38" s="140" t="s">
        <v>7</v>
      </c>
      <c r="H38" s="140" t="s">
        <v>116</v>
      </c>
      <c r="I38" s="140" t="s">
        <v>117</v>
      </c>
      <c r="J38" s="140" t="s">
        <v>7</v>
      </c>
      <c r="K38" s="140" t="s">
        <v>116</v>
      </c>
      <c r="L38" s="140" t="s">
        <v>6</v>
      </c>
      <c r="M38" s="262"/>
      <c r="N38" s="262"/>
    </row>
    <row r="39" spans="1:30" s="104" customFormat="1" ht="15" x14ac:dyDescent="0.25">
      <c r="A39" s="141">
        <v>1</v>
      </c>
      <c r="B39" s="142">
        <v>2</v>
      </c>
      <c r="C39" s="263">
        <v>3</v>
      </c>
      <c r="D39" s="263"/>
      <c r="E39" s="263"/>
      <c r="F39" s="142">
        <v>4</v>
      </c>
      <c r="G39" s="142">
        <v>5</v>
      </c>
      <c r="H39" s="142">
        <v>6</v>
      </c>
      <c r="I39" s="142">
        <v>7</v>
      </c>
      <c r="J39" s="142">
        <v>8</v>
      </c>
      <c r="K39" s="142">
        <v>9</v>
      </c>
      <c r="L39" s="142">
        <v>10</v>
      </c>
      <c r="M39" s="142">
        <v>11</v>
      </c>
      <c r="N39" s="142">
        <v>12</v>
      </c>
      <c r="O39" s="143"/>
      <c r="P39" s="143"/>
      <c r="Q39" s="143"/>
    </row>
    <row r="40" spans="1:30" s="104" customFormat="1" ht="15" x14ac:dyDescent="0.25">
      <c r="A40" s="264" t="s">
        <v>184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Z40" s="144" t="s">
        <v>184</v>
      </c>
    </row>
    <row r="41" spans="1:30" s="104" customFormat="1" ht="15" x14ac:dyDescent="0.25">
      <c r="A41" s="267" t="s">
        <v>185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  <c r="Z41" s="144"/>
      <c r="AA41" s="110" t="s">
        <v>185</v>
      </c>
    </row>
    <row r="42" spans="1:30" s="104" customFormat="1" ht="34.5" x14ac:dyDescent="0.25">
      <c r="A42" s="145" t="s">
        <v>8</v>
      </c>
      <c r="B42" s="146" t="s">
        <v>186</v>
      </c>
      <c r="C42" s="270" t="s">
        <v>187</v>
      </c>
      <c r="D42" s="270"/>
      <c r="E42" s="270"/>
      <c r="F42" s="147" t="s">
        <v>17</v>
      </c>
      <c r="G42" s="148"/>
      <c r="H42" s="148"/>
      <c r="I42" s="149">
        <v>5</v>
      </c>
      <c r="J42" s="150"/>
      <c r="K42" s="148"/>
      <c r="L42" s="150"/>
      <c r="M42" s="148"/>
      <c r="N42" s="151"/>
      <c r="Z42" s="144"/>
      <c r="AB42" s="152" t="s">
        <v>187</v>
      </c>
    </row>
    <row r="43" spans="1:30" s="104" customFormat="1" ht="23.25" x14ac:dyDescent="0.25">
      <c r="A43" s="153"/>
      <c r="B43" s="154" t="s">
        <v>188</v>
      </c>
      <c r="C43" s="254" t="s">
        <v>189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71"/>
      <c r="Z43" s="144"/>
      <c r="AB43" s="152"/>
      <c r="AC43" s="110" t="s">
        <v>189</v>
      </c>
    </row>
    <row r="44" spans="1:30" s="104" customFormat="1" ht="33.75" x14ac:dyDescent="0.25">
      <c r="A44" s="153"/>
      <c r="B44" s="154" t="s">
        <v>190</v>
      </c>
      <c r="C44" s="254" t="s">
        <v>191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71"/>
      <c r="Z44" s="144"/>
      <c r="AB44" s="152"/>
      <c r="AC44" s="110" t="s">
        <v>191</v>
      </c>
    </row>
    <row r="45" spans="1:30" s="104" customFormat="1" ht="34.5" x14ac:dyDescent="0.25">
      <c r="A45" s="153"/>
      <c r="B45" s="154" t="s">
        <v>192</v>
      </c>
      <c r="C45" s="254" t="s">
        <v>193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71"/>
      <c r="Z45" s="144"/>
      <c r="AB45" s="152"/>
      <c r="AC45" s="110" t="s">
        <v>193</v>
      </c>
    </row>
    <row r="46" spans="1:30" s="104" customFormat="1" ht="15" x14ac:dyDescent="0.25">
      <c r="A46" s="155"/>
      <c r="B46" s="154" t="s">
        <v>194</v>
      </c>
      <c r="C46" s="254" t="s">
        <v>195</v>
      </c>
      <c r="D46" s="254"/>
      <c r="E46" s="254"/>
      <c r="F46" s="156" t="s">
        <v>122</v>
      </c>
      <c r="G46" s="157">
        <v>0.52</v>
      </c>
      <c r="H46" s="158">
        <v>0.60750000000000004</v>
      </c>
      <c r="I46" s="158">
        <v>1.5794999999999999</v>
      </c>
      <c r="J46" s="159">
        <v>9.92</v>
      </c>
      <c r="K46" s="160"/>
      <c r="L46" s="159">
        <v>15.67</v>
      </c>
      <c r="M46" s="160"/>
      <c r="N46" s="161"/>
      <c r="Z46" s="144"/>
      <c r="AB46" s="152"/>
      <c r="AD46" s="110" t="s">
        <v>195</v>
      </c>
    </row>
    <row r="47" spans="1:30" s="104" customFormat="1" ht="23.25" x14ac:dyDescent="0.25">
      <c r="A47" s="155"/>
      <c r="B47" s="154" t="s">
        <v>196</v>
      </c>
      <c r="C47" s="254" t="s">
        <v>197</v>
      </c>
      <c r="D47" s="254"/>
      <c r="E47" s="254"/>
      <c r="F47" s="156" t="s">
        <v>152</v>
      </c>
      <c r="G47" s="162">
        <v>3.5000000000000003E-2</v>
      </c>
      <c r="H47" s="163">
        <v>0</v>
      </c>
      <c r="I47" s="163">
        <v>0</v>
      </c>
      <c r="J47" s="159">
        <v>28.22</v>
      </c>
      <c r="K47" s="160"/>
      <c r="L47" s="159">
        <v>0</v>
      </c>
      <c r="M47" s="160"/>
      <c r="N47" s="161"/>
      <c r="Z47" s="144"/>
      <c r="AB47" s="152"/>
      <c r="AD47" s="110" t="s">
        <v>197</v>
      </c>
    </row>
    <row r="48" spans="1:30" s="104" customFormat="1" ht="23.25" x14ac:dyDescent="0.25">
      <c r="A48" s="155"/>
      <c r="B48" s="154" t="s">
        <v>198</v>
      </c>
      <c r="C48" s="254" t="s">
        <v>199</v>
      </c>
      <c r="D48" s="254"/>
      <c r="E48" s="254"/>
      <c r="F48" s="156" t="s">
        <v>200</v>
      </c>
      <c r="G48" s="164">
        <v>0.1</v>
      </c>
      <c r="H48" s="163">
        <v>0</v>
      </c>
      <c r="I48" s="163">
        <v>0</v>
      </c>
      <c r="J48" s="159">
        <v>1</v>
      </c>
      <c r="K48" s="160"/>
      <c r="L48" s="159">
        <v>0</v>
      </c>
      <c r="M48" s="160"/>
      <c r="N48" s="161"/>
      <c r="Z48" s="144"/>
      <c r="AB48" s="152"/>
      <c r="AD48" s="110" t="s">
        <v>199</v>
      </c>
    </row>
    <row r="49" spans="1:34" s="104" customFormat="1" ht="15" x14ac:dyDescent="0.25">
      <c r="A49" s="165"/>
      <c r="B49" s="154" t="s">
        <v>8</v>
      </c>
      <c r="C49" s="254" t="s">
        <v>118</v>
      </c>
      <c r="D49" s="254"/>
      <c r="E49" s="254"/>
      <c r="F49" s="156"/>
      <c r="G49" s="160"/>
      <c r="H49" s="160"/>
      <c r="I49" s="160"/>
      <c r="J49" s="159">
        <v>5.16</v>
      </c>
      <c r="K49" s="158">
        <v>0.60750000000000004</v>
      </c>
      <c r="L49" s="159">
        <v>15.67</v>
      </c>
      <c r="M49" s="157">
        <v>23.71</v>
      </c>
      <c r="N49" s="166">
        <v>372</v>
      </c>
      <c r="Z49" s="144"/>
      <c r="AB49" s="152"/>
      <c r="AE49" s="110" t="s">
        <v>118</v>
      </c>
    </row>
    <row r="50" spans="1:34" s="104" customFormat="1" ht="15" x14ac:dyDescent="0.25">
      <c r="A50" s="165"/>
      <c r="B50" s="154" t="s">
        <v>119</v>
      </c>
      <c r="C50" s="254" t="s">
        <v>120</v>
      </c>
      <c r="D50" s="254"/>
      <c r="E50" s="254"/>
      <c r="F50" s="156"/>
      <c r="G50" s="160"/>
      <c r="H50" s="160"/>
      <c r="I50" s="160"/>
      <c r="J50" s="159">
        <v>1.0900000000000001</v>
      </c>
      <c r="K50" s="163">
        <v>0</v>
      </c>
      <c r="L50" s="159">
        <v>0</v>
      </c>
      <c r="M50" s="157">
        <v>7.77</v>
      </c>
      <c r="N50" s="161"/>
      <c r="Z50" s="144"/>
      <c r="AB50" s="152"/>
      <c r="AE50" s="110" t="s">
        <v>120</v>
      </c>
    </row>
    <row r="51" spans="1:34" s="104" customFormat="1" ht="15" x14ac:dyDescent="0.25">
      <c r="A51" s="155"/>
      <c r="B51" s="154"/>
      <c r="C51" s="254" t="s">
        <v>121</v>
      </c>
      <c r="D51" s="254"/>
      <c r="E51" s="254"/>
      <c r="F51" s="156" t="s">
        <v>122</v>
      </c>
      <c r="G51" s="157">
        <v>0.52</v>
      </c>
      <c r="H51" s="158">
        <v>0.60750000000000004</v>
      </c>
      <c r="I51" s="158">
        <v>1.5794999999999999</v>
      </c>
      <c r="J51" s="167"/>
      <c r="K51" s="160"/>
      <c r="L51" s="167"/>
      <c r="M51" s="160"/>
      <c r="N51" s="161"/>
      <c r="Z51" s="144"/>
      <c r="AB51" s="152"/>
      <c r="AF51" s="110" t="s">
        <v>121</v>
      </c>
    </row>
    <row r="52" spans="1:34" s="104" customFormat="1" ht="15" x14ac:dyDescent="0.25">
      <c r="A52" s="168"/>
      <c r="B52" s="154"/>
      <c r="C52" s="274" t="s">
        <v>123</v>
      </c>
      <c r="D52" s="274"/>
      <c r="E52" s="274"/>
      <c r="F52" s="169"/>
      <c r="G52" s="170"/>
      <c r="H52" s="170"/>
      <c r="I52" s="170"/>
      <c r="J52" s="171">
        <v>6.25</v>
      </c>
      <c r="K52" s="170"/>
      <c r="L52" s="171">
        <v>15.67</v>
      </c>
      <c r="M52" s="170"/>
      <c r="N52" s="172"/>
      <c r="Z52" s="144"/>
      <c r="AB52" s="152"/>
      <c r="AG52" s="110" t="s">
        <v>123</v>
      </c>
    </row>
    <row r="53" spans="1:34" s="104" customFormat="1" ht="15" x14ac:dyDescent="0.25">
      <c r="A53" s="155"/>
      <c r="B53" s="154"/>
      <c r="C53" s="254" t="s">
        <v>124</v>
      </c>
      <c r="D53" s="254"/>
      <c r="E53" s="254"/>
      <c r="F53" s="156"/>
      <c r="G53" s="160"/>
      <c r="H53" s="160"/>
      <c r="I53" s="160"/>
      <c r="J53" s="167"/>
      <c r="K53" s="160"/>
      <c r="L53" s="159">
        <v>15.67</v>
      </c>
      <c r="M53" s="160"/>
      <c r="N53" s="166">
        <v>372</v>
      </c>
      <c r="Z53" s="144"/>
      <c r="AB53" s="152"/>
      <c r="AF53" s="110" t="s">
        <v>124</v>
      </c>
    </row>
    <row r="54" spans="1:34" s="104" customFormat="1" ht="23.25" x14ac:dyDescent="0.25">
      <c r="A54" s="155"/>
      <c r="B54" s="154" t="s">
        <v>201</v>
      </c>
      <c r="C54" s="254" t="s">
        <v>202</v>
      </c>
      <c r="D54" s="254"/>
      <c r="E54" s="254"/>
      <c r="F54" s="156" t="s">
        <v>125</v>
      </c>
      <c r="G54" s="163">
        <v>90</v>
      </c>
      <c r="H54" s="160"/>
      <c r="I54" s="163">
        <v>90</v>
      </c>
      <c r="J54" s="167"/>
      <c r="K54" s="160"/>
      <c r="L54" s="159">
        <v>14.1</v>
      </c>
      <c r="M54" s="160"/>
      <c r="N54" s="166">
        <v>335</v>
      </c>
      <c r="Z54" s="144"/>
      <c r="AB54" s="152"/>
      <c r="AF54" s="110" t="s">
        <v>202</v>
      </c>
    </row>
    <row r="55" spans="1:34" s="104" customFormat="1" ht="23.25" x14ac:dyDescent="0.25">
      <c r="A55" s="155"/>
      <c r="B55" s="154" t="s">
        <v>203</v>
      </c>
      <c r="C55" s="254" t="s">
        <v>204</v>
      </c>
      <c r="D55" s="254"/>
      <c r="E55" s="254"/>
      <c r="F55" s="156" t="s">
        <v>125</v>
      </c>
      <c r="G55" s="163">
        <v>46</v>
      </c>
      <c r="H55" s="160"/>
      <c r="I55" s="163">
        <v>46</v>
      </c>
      <c r="J55" s="167"/>
      <c r="K55" s="160"/>
      <c r="L55" s="159">
        <v>7.21</v>
      </c>
      <c r="M55" s="160"/>
      <c r="N55" s="166">
        <v>171</v>
      </c>
      <c r="Z55" s="144"/>
      <c r="AB55" s="152"/>
      <c r="AF55" s="110" t="s">
        <v>204</v>
      </c>
    </row>
    <row r="56" spans="1:34" s="104" customFormat="1" ht="15" x14ac:dyDescent="0.25">
      <c r="A56" s="173"/>
      <c r="B56" s="174"/>
      <c r="C56" s="270" t="s">
        <v>126</v>
      </c>
      <c r="D56" s="270"/>
      <c r="E56" s="270"/>
      <c r="F56" s="147"/>
      <c r="G56" s="148"/>
      <c r="H56" s="148"/>
      <c r="I56" s="148"/>
      <c r="J56" s="150"/>
      <c r="K56" s="148"/>
      <c r="L56" s="175">
        <v>36.979999999999997</v>
      </c>
      <c r="M56" s="170"/>
      <c r="N56" s="176">
        <v>878</v>
      </c>
      <c r="Z56" s="144"/>
      <c r="AB56" s="152"/>
      <c r="AH56" s="152" t="s">
        <v>126</v>
      </c>
    </row>
    <row r="57" spans="1:34" s="104" customFormat="1" ht="15" x14ac:dyDescent="0.25">
      <c r="A57" s="267" t="s">
        <v>205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9"/>
      <c r="Z57" s="144"/>
      <c r="AA57" s="110" t="s">
        <v>205</v>
      </c>
      <c r="AB57" s="152"/>
      <c r="AH57" s="152"/>
    </row>
    <row r="58" spans="1:34" s="104" customFormat="1" ht="34.5" x14ac:dyDescent="0.25">
      <c r="A58" s="145" t="s">
        <v>29</v>
      </c>
      <c r="B58" s="146" t="s">
        <v>186</v>
      </c>
      <c r="C58" s="270" t="s">
        <v>187</v>
      </c>
      <c r="D58" s="270"/>
      <c r="E58" s="270"/>
      <c r="F58" s="147" t="s">
        <v>17</v>
      </c>
      <c r="G58" s="148"/>
      <c r="H58" s="148"/>
      <c r="I58" s="149">
        <v>5</v>
      </c>
      <c r="J58" s="150"/>
      <c r="K58" s="148"/>
      <c r="L58" s="150"/>
      <c r="M58" s="148"/>
      <c r="N58" s="151"/>
      <c r="Z58" s="144"/>
      <c r="AB58" s="152" t="s">
        <v>187</v>
      </c>
      <c r="AH58" s="152"/>
    </row>
    <row r="59" spans="1:34" s="104" customFormat="1" ht="33.75" x14ac:dyDescent="0.25">
      <c r="A59" s="153"/>
      <c r="B59" s="154" t="s">
        <v>190</v>
      </c>
      <c r="C59" s="254" t="s">
        <v>191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71"/>
      <c r="Z59" s="144"/>
      <c r="AB59" s="152"/>
      <c r="AC59" s="110" t="s">
        <v>191</v>
      </c>
      <c r="AH59" s="152"/>
    </row>
    <row r="60" spans="1:34" s="104" customFormat="1" ht="34.5" x14ac:dyDescent="0.25">
      <c r="A60" s="153"/>
      <c r="B60" s="154" t="s">
        <v>192</v>
      </c>
      <c r="C60" s="254" t="s">
        <v>193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71"/>
      <c r="Z60" s="144"/>
      <c r="AB60" s="152"/>
      <c r="AC60" s="110" t="s">
        <v>193</v>
      </c>
      <c r="AH60" s="152"/>
    </row>
    <row r="61" spans="1:34" s="104" customFormat="1" ht="15" x14ac:dyDescent="0.25">
      <c r="A61" s="155"/>
      <c r="B61" s="154" t="s">
        <v>194</v>
      </c>
      <c r="C61" s="254" t="s">
        <v>195</v>
      </c>
      <c r="D61" s="254"/>
      <c r="E61" s="254"/>
      <c r="F61" s="156" t="s">
        <v>122</v>
      </c>
      <c r="G61" s="157">
        <v>0.52</v>
      </c>
      <c r="H61" s="162">
        <v>2.0249999999999999</v>
      </c>
      <c r="I61" s="162">
        <v>5.2649999999999997</v>
      </c>
      <c r="J61" s="159">
        <v>9.92</v>
      </c>
      <c r="K61" s="160"/>
      <c r="L61" s="159">
        <v>52.23</v>
      </c>
      <c r="M61" s="160"/>
      <c r="N61" s="161"/>
      <c r="Z61" s="144"/>
      <c r="AB61" s="152"/>
      <c r="AD61" s="110" t="s">
        <v>195</v>
      </c>
      <c r="AH61" s="152"/>
    </row>
    <row r="62" spans="1:34" s="104" customFormat="1" ht="23.25" x14ac:dyDescent="0.25">
      <c r="A62" s="155"/>
      <c r="B62" s="154" t="s">
        <v>196</v>
      </c>
      <c r="C62" s="254" t="s">
        <v>197</v>
      </c>
      <c r="D62" s="254"/>
      <c r="E62" s="254"/>
      <c r="F62" s="156" t="s">
        <v>152</v>
      </c>
      <c r="G62" s="162">
        <v>3.5000000000000003E-2</v>
      </c>
      <c r="H62" s="160"/>
      <c r="I62" s="162">
        <v>0.17499999999999999</v>
      </c>
      <c r="J62" s="159">
        <v>28.22</v>
      </c>
      <c r="K62" s="160"/>
      <c r="L62" s="159">
        <v>4.9400000000000004</v>
      </c>
      <c r="M62" s="160"/>
      <c r="N62" s="161"/>
      <c r="Z62" s="144"/>
      <c r="AB62" s="152"/>
      <c r="AD62" s="110" t="s">
        <v>197</v>
      </c>
      <c r="AH62" s="152"/>
    </row>
    <row r="63" spans="1:34" s="104" customFormat="1" ht="23.25" x14ac:dyDescent="0.25">
      <c r="A63" s="155"/>
      <c r="B63" s="154" t="s">
        <v>198</v>
      </c>
      <c r="C63" s="254" t="s">
        <v>199</v>
      </c>
      <c r="D63" s="254"/>
      <c r="E63" s="254"/>
      <c r="F63" s="156" t="s">
        <v>200</v>
      </c>
      <c r="G63" s="164">
        <v>0.1</v>
      </c>
      <c r="H63" s="160"/>
      <c r="I63" s="164">
        <v>0.5</v>
      </c>
      <c r="J63" s="159">
        <v>1</v>
      </c>
      <c r="K63" s="160"/>
      <c r="L63" s="159">
        <v>0.5</v>
      </c>
      <c r="M63" s="160"/>
      <c r="N63" s="161"/>
      <c r="Z63" s="144"/>
      <c r="AB63" s="152"/>
      <c r="AD63" s="110" t="s">
        <v>199</v>
      </c>
      <c r="AH63" s="152"/>
    </row>
    <row r="64" spans="1:34" s="104" customFormat="1" ht="15" x14ac:dyDescent="0.25">
      <c r="A64" s="165"/>
      <c r="B64" s="154" t="s">
        <v>8</v>
      </c>
      <c r="C64" s="254" t="s">
        <v>118</v>
      </c>
      <c r="D64" s="254"/>
      <c r="E64" s="254"/>
      <c r="F64" s="156"/>
      <c r="G64" s="160"/>
      <c r="H64" s="160"/>
      <c r="I64" s="160"/>
      <c r="J64" s="159">
        <v>5.16</v>
      </c>
      <c r="K64" s="162">
        <v>2.0249999999999999</v>
      </c>
      <c r="L64" s="159">
        <v>52.25</v>
      </c>
      <c r="M64" s="157">
        <v>23.71</v>
      </c>
      <c r="N64" s="177">
        <v>1239</v>
      </c>
      <c r="Z64" s="144"/>
      <c r="AB64" s="152"/>
      <c r="AE64" s="110" t="s">
        <v>118</v>
      </c>
      <c r="AH64" s="152"/>
    </row>
    <row r="65" spans="1:36" s="104" customFormat="1" ht="15" x14ac:dyDescent="0.25">
      <c r="A65" s="165"/>
      <c r="B65" s="154" t="s">
        <v>119</v>
      </c>
      <c r="C65" s="254" t="s">
        <v>120</v>
      </c>
      <c r="D65" s="254"/>
      <c r="E65" s="254"/>
      <c r="F65" s="156"/>
      <c r="G65" s="160"/>
      <c r="H65" s="160"/>
      <c r="I65" s="160"/>
      <c r="J65" s="159">
        <v>1.0900000000000001</v>
      </c>
      <c r="K65" s="160"/>
      <c r="L65" s="159">
        <v>5.45</v>
      </c>
      <c r="M65" s="157">
        <v>7.77</v>
      </c>
      <c r="N65" s="166">
        <v>42</v>
      </c>
      <c r="Z65" s="144"/>
      <c r="AB65" s="152"/>
      <c r="AE65" s="110" t="s">
        <v>120</v>
      </c>
      <c r="AH65" s="152"/>
    </row>
    <row r="66" spans="1:36" s="104" customFormat="1" ht="15" x14ac:dyDescent="0.25">
      <c r="A66" s="155"/>
      <c r="B66" s="154"/>
      <c r="C66" s="254" t="s">
        <v>121</v>
      </c>
      <c r="D66" s="254"/>
      <c r="E66" s="254"/>
      <c r="F66" s="156" t="s">
        <v>122</v>
      </c>
      <c r="G66" s="157">
        <v>0.52</v>
      </c>
      <c r="H66" s="162">
        <v>2.0249999999999999</v>
      </c>
      <c r="I66" s="162">
        <v>5.2649999999999997</v>
      </c>
      <c r="J66" s="167"/>
      <c r="K66" s="160"/>
      <c r="L66" s="167"/>
      <c r="M66" s="160"/>
      <c r="N66" s="161"/>
      <c r="Z66" s="144"/>
      <c r="AB66" s="152"/>
      <c r="AF66" s="110" t="s">
        <v>121</v>
      </c>
      <c r="AH66" s="152"/>
    </row>
    <row r="67" spans="1:36" s="104" customFormat="1" ht="15" x14ac:dyDescent="0.25">
      <c r="A67" s="168"/>
      <c r="B67" s="154"/>
      <c r="C67" s="274" t="s">
        <v>123</v>
      </c>
      <c r="D67" s="274"/>
      <c r="E67" s="274"/>
      <c r="F67" s="169"/>
      <c r="G67" s="170"/>
      <c r="H67" s="170"/>
      <c r="I67" s="170"/>
      <c r="J67" s="171">
        <v>6.25</v>
      </c>
      <c r="K67" s="170"/>
      <c r="L67" s="171">
        <v>57.7</v>
      </c>
      <c r="M67" s="170"/>
      <c r="N67" s="172"/>
      <c r="Z67" s="144"/>
      <c r="AB67" s="152"/>
      <c r="AG67" s="110" t="s">
        <v>123</v>
      </c>
      <c r="AH67" s="152"/>
    </row>
    <row r="68" spans="1:36" s="104" customFormat="1" ht="15" x14ac:dyDescent="0.25">
      <c r="A68" s="155"/>
      <c r="B68" s="154"/>
      <c r="C68" s="254" t="s">
        <v>124</v>
      </c>
      <c r="D68" s="254"/>
      <c r="E68" s="254"/>
      <c r="F68" s="156"/>
      <c r="G68" s="160"/>
      <c r="H68" s="160"/>
      <c r="I68" s="160"/>
      <c r="J68" s="167"/>
      <c r="K68" s="160"/>
      <c r="L68" s="159">
        <v>52.25</v>
      </c>
      <c r="M68" s="160"/>
      <c r="N68" s="177">
        <v>1239</v>
      </c>
      <c r="Z68" s="144"/>
      <c r="AB68" s="152"/>
      <c r="AF68" s="110" t="s">
        <v>124</v>
      </c>
      <c r="AH68" s="152"/>
    </row>
    <row r="69" spans="1:36" s="104" customFormat="1" ht="23.25" x14ac:dyDescent="0.25">
      <c r="A69" s="155"/>
      <c r="B69" s="154" t="s">
        <v>201</v>
      </c>
      <c r="C69" s="254" t="s">
        <v>202</v>
      </c>
      <c r="D69" s="254"/>
      <c r="E69" s="254"/>
      <c r="F69" s="156" t="s">
        <v>125</v>
      </c>
      <c r="G69" s="163">
        <v>90</v>
      </c>
      <c r="H69" s="160"/>
      <c r="I69" s="163">
        <v>90</v>
      </c>
      <c r="J69" s="167"/>
      <c r="K69" s="160"/>
      <c r="L69" s="159">
        <v>47.03</v>
      </c>
      <c r="M69" s="160"/>
      <c r="N69" s="177">
        <v>1115</v>
      </c>
      <c r="Z69" s="144"/>
      <c r="AB69" s="152"/>
      <c r="AF69" s="110" t="s">
        <v>202</v>
      </c>
      <c r="AH69" s="152"/>
    </row>
    <row r="70" spans="1:36" s="104" customFormat="1" ht="23.25" x14ac:dyDescent="0.25">
      <c r="A70" s="155"/>
      <c r="B70" s="154" t="s">
        <v>203</v>
      </c>
      <c r="C70" s="254" t="s">
        <v>204</v>
      </c>
      <c r="D70" s="254"/>
      <c r="E70" s="254"/>
      <c r="F70" s="156" t="s">
        <v>125</v>
      </c>
      <c r="G70" s="163">
        <v>46</v>
      </c>
      <c r="H70" s="160"/>
      <c r="I70" s="163">
        <v>46</v>
      </c>
      <c r="J70" s="167"/>
      <c r="K70" s="160"/>
      <c r="L70" s="159">
        <v>24.04</v>
      </c>
      <c r="M70" s="160"/>
      <c r="N70" s="166">
        <v>570</v>
      </c>
      <c r="Z70" s="144"/>
      <c r="AB70" s="152"/>
      <c r="AF70" s="110" t="s">
        <v>204</v>
      </c>
      <c r="AH70" s="152"/>
    </row>
    <row r="71" spans="1:36" s="104" customFormat="1" ht="15" x14ac:dyDescent="0.25">
      <c r="A71" s="173"/>
      <c r="B71" s="174"/>
      <c r="C71" s="270" t="s">
        <v>126</v>
      </c>
      <c r="D71" s="270"/>
      <c r="E71" s="270"/>
      <c r="F71" s="147"/>
      <c r="G71" s="148"/>
      <c r="H71" s="148"/>
      <c r="I71" s="148"/>
      <c r="J71" s="150"/>
      <c r="K71" s="148"/>
      <c r="L71" s="175">
        <v>128.77000000000001</v>
      </c>
      <c r="M71" s="170"/>
      <c r="N71" s="178">
        <v>2966</v>
      </c>
      <c r="Z71" s="144"/>
      <c r="AB71" s="152"/>
      <c r="AH71" s="152" t="s">
        <v>126</v>
      </c>
    </row>
    <row r="72" spans="1:36" s="104" customFormat="1" ht="33.75" x14ac:dyDescent="0.25">
      <c r="A72" s="145" t="s">
        <v>206</v>
      </c>
      <c r="B72" s="146" t="s">
        <v>207</v>
      </c>
      <c r="C72" s="270" t="s">
        <v>208</v>
      </c>
      <c r="D72" s="270"/>
      <c r="E72" s="270"/>
      <c r="F72" s="147" t="s">
        <v>17</v>
      </c>
      <c r="G72" s="148"/>
      <c r="H72" s="148"/>
      <c r="I72" s="149">
        <v>4</v>
      </c>
      <c r="J72" s="179">
        <v>21250</v>
      </c>
      <c r="K72" s="180">
        <v>1.04236</v>
      </c>
      <c r="L72" s="179">
        <v>14383.28</v>
      </c>
      <c r="M72" s="181">
        <v>6.16</v>
      </c>
      <c r="N72" s="178">
        <v>88601</v>
      </c>
      <c r="Z72" s="144"/>
      <c r="AB72" s="152" t="s">
        <v>208</v>
      </c>
      <c r="AH72" s="152"/>
    </row>
    <row r="73" spans="1:36" s="104" customFormat="1" ht="15" x14ac:dyDescent="0.25">
      <c r="A73" s="173"/>
      <c r="B73" s="174"/>
      <c r="C73" s="254" t="s">
        <v>209</v>
      </c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71"/>
      <c r="Z73" s="144"/>
      <c r="AB73" s="152"/>
      <c r="AH73" s="152"/>
      <c r="AI73" s="110" t="s">
        <v>209</v>
      </c>
    </row>
    <row r="74" spans="1:36" s="104" customFormat="1" ht="22.5" x14ac:dyDescent="0.25">
      <c r="A74" s="153"/>
      <c r="B74" s="154" t="s">
        <v>210</v>
      </c>
      <c r="C74" s="254" t="s">
        <v>211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71"/>
      <c r="Z74" s="144"/>
      <c r="AB74" s="152"/>
      <c r="AC74" s="110" t="s">
        <v>211</v>
      </c>
      <c r="AH74" s="152"/>
    </row>
    <row r="75" spans="1:36" s="104" customFormat="1" ht="23.25" x14ac:dyDescent="0.25">
      <c r="A75" s="153"/>
      <c r="B75" s="154" t="s">
        <v>212</v>
      </c>
      <c r="C75" s="254" t="s">
        <v>213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71"/>
      <c r="Z75" s="144"/>
      <c r="AB75" s="152"/>
      <c r="AC75" s="110" t="s">
        <v>213</v>
      </c>
      <c r="AH75" s="152"/>
    </row>
    <row r="76" spans="1:36" s="104" customFormat="1" ht="15" x14ac:dyDescent="0.25">
      <c r="A76" s="173"/>
      <c r="B76" s="174"/>
      <c r="C76" s="270" t="s">
        <v>126</v>
      </c>
      <c r="D76" s="270"/>
      <c r="E76" s="270"/>
      <c r="F76" s="147"/>
      <c r="G76" s="148"/>
      <c r="H76" s="148"/>
      <c r="I76" s="148"/>
      <c r="J76" s="150"/>
      <c r="K76" s="148"/>
      <c r="L76" s="179">
        <v>14383.28</v>
      </c>
      <c r="M76" s="170"/>
      <c r="N76" s="178">
        <v>88601</v>
      </c>
      <c r="Z76" s="144"/>
      <c r="AB76" s="152"/>
      <c r="AH76" s="152" t="s">
        <v>126</v>
      </c>
    </row>
    <row r="77" spans="1:36" s="104" customFormat="1" ht="23.25" x14ac:dyDescent="0.25">
      <c r="A77" s="145" t="s">
        <v>214</v>
      </c>
      <c r="B77" s="146" t="s">
        <v>215</v>
      </c>
      <c r="C77" s="270" t="s">
        <v>216</v>
      </c>
      <c r="D77" s="270"/>
      <c r="E77" s="270"/>
      <c r="F77" s="147" t="s">
        <v>17</v>
      </c>
      <c r="G77" s="148"/>
      <c r="H77" s="148"/>
      <c r="I77" s="149">
        <v>1</v>
      </c>
      <c r="J77" s="179">
        <v>15000</v>
      </c>
      <c r="K77" s="148"/>
      <c r="L77" s="179">
        <v>2435.06</v>
      </c>
      <c r="M77" s="181">
        <v>6.16</v>
      </c>
      <c r="N77" s="178">
        <v>15000</v>
      </c>
      <c r="Z77" s="144"/>
      <c r="AB77" s="152" t="s">
        <v>216</v>
      </c>
      <c r="AH77" s="152"/>
    </row>
    <row r="78" spans="1:36" s="104" customFormat="1" ht="15" x14ac:dyDescent="0.25">
      <c r="A78" s="173"/>
      <c r="B78" s="174"/>
      <c r="C78" s="254" t="s">
        <v>209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71"/>
      <c r="Z78" s="144"/>
      <c r="AB78" s="152"/>
      <c r="AH78" s="152"/>
      <c r="AI78" s="110" t="s">
        <v>209</v>
      </c>
    </row>
    <row r="79" spans="1:36" s="104" customFormat="1" ht="15" x14ac:dyDescent="0.25">
      <c r="A79" s="168"/>
      <c r="B79" s="182"/>
      <c r="C79" s="254" t="s">
        <v>217</v>
      </c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71"/>
      <c r="Z79" s="144"/>
      <c r="AB79" s="152"/>
      <c r="AH79" s="152"/>
      <c r="AJ79" s="110" t="s">
        <v>217</v>
      </c>
    </row>
    <row r="80" spans="1:36" s="104" customFormat="1" ht="15" x14ac:dyDescent="0.25">
      <c r="A80" s="173"/>
      <c r="B80" s="174"/>
      <c r="C80" s="270" t="s">
        <v>126</v>
      </c>
      <c r="D80" s="270"/>
      <c r="E80" s="270"/>
      <c r="F80" s="147"/>
      <c r="G80" s="148"/>
      <c r="H80" s="148"/>
      <c r="I80" s="148"/>
      <c r="J80" s="150"/>
      <c r="K80" s="148"/>
      <c r="L80" s="179">
        <v>2435.06</v>
      </c>
      <c r="M80" s="170"/>
      <c r="N80" s="178">
        <v>15000</v>
      </c>
      <c r="Z80" s="144"/>
      <c r="AB80" s="152"/>
      <c r="AH80" s="152" t="s">
        <v>126</v>
      </c>
    </row>
    <row r="81" spans="1:37" s="104" customFormat="1" ht="15" x14ac:dyDescent="0.25">
      <c r="A81" s="275" t="s">
        <v>218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7"/>
      <c r="Z81" s="144"/>
      <c r="AB81" s="152"/>
      <c r="AH81" s="152"/>
      <c r="AK81" s="152" t="s">
        <v>218</v>
      </c>
    </row>
    <row r="82" spans="1:37" s="104" customFormat="1" ht="57" x14ac:dyDescent="0.25">
      <c r="A82" s="145" t="s">
        <v>127</v>
      </c>
      <c r="B82" s="146" t="s">
        <v>219</v>
      </c>
      <c r="C82" s="270" t="s">
        <v>220</v>
      </c>
      <c r="D82" s="270"/>
      <c r="E82" s="270"/>
      <c r="F82" s="147" t="s">
        <v>17</v>
      </c>
      <c r="G82" s="148"/>
      <c r="H82" s="148"/>
      <c r="I82" s="149">
        <v>5</v>
      </c>
      <c r="J82" s="150"/>
      <c r="K82" s="148"/>
      <c r="L82" s="150"/>
      <c r="M82" s="148"/>
      <c r="N82" s="151"/>
      <c r="Z82" s="144"/>
      <c r="AB82" s="152" t="s">
        <v>220</v>
      </c>
      <c r="AH82" s="152"/>
      <c r="AK82" s="152"/>
    </row>
    <row r="83" spans="1:37" s="104" customFormat="1" ht="45.75" x14ac:dyDescent="0.25">
      <c r="A83" s="153"/>
      <c r="B83" s="154" t="s">
        <v>221</v>
      </c>
      <c r="C83" s="254" t="s">
        <v>222</v>
      </c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71"/>
      <c r="Z83" s="144"/>
      <c r="AB83" s="152"/>
      <c r="AC83" s="110" t="s">
        <v>222</v>
      </c>
      <c r="AH83" s="152"/>
      <c r="AK83" s="152"/>
    </row>
    <row r="84" spans="1:37" s="104" customFormat="1" ht="33.75" x14ac:dyDescent="0.25">
      <c r="A84" s="153"/>
      <c r="B84" s="154" t="s">
        <v>223</v>
      </c>
      <c r="C84" s="254" t="s">
        <v>224</v>
      </c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71"/>
      <c r="Z84" s="144"/>
      <c r="AB84" s="152"/>
      <c r="AC84" s="110" t="s">
        <v>224</v>
      </c>
      <c r="AH84" s="152"/>
      <c r="AK84" s="152"/>
    </row>
    <row r="85" spans="1:37" s="104" customFormat="1" ht="15" x14ac:dyDescent="0.25">
      <c r="A85" s="155"/>
      <c r="B85" s="154" t="s">
        <v>225</v>
      </c>
      <c r="C85" s="254" t="s">
        <v>226</v>
      </c>
      <c r="D85" s="254"/>
      <c r="E85" s="254"/>
      <c r="F85" s="156" t="s">
        <v>122</v>
      </c>
      <c r="G85" s="164">
        <v>25.2</v>
      </c>
      <c r="H85" s="157">
        <v>1.95</v>
      </c>
      <c r="I85" s="164">
        <v>245.7</v>
      </c>
      <c r="J85" s="159">
        <v>12.69</v>
      </c>
      <c r="K85" s="160"/>
      <c r="L85" s="183">
        <v>3117.93</v>
      </c>
      <c r="M85" s="160"/>
      <c r="N85" s="161"/>
      <c r="Z85" s="144"/>
      <c r="AB85" s="152"/>
      <c r="AD85" s="110" t="s">
        <v>226</v>
      </c>
      <c r="AH85" s="152"/>
      <c r="AK85" s="152"/>
    </row>
    <row r="86" spans="1:37" s="104" customFormat="1" ht="15" x14ac:dyDescent="0.25">
      <c r="A86" s="155"/>
      <c r="B86" s="154" t="s">
        <v>227</v>
      </c>
      <c r="C86" s="254" t="s">
        <v>228</v>
      </c>
      <c r="D86" s="254"/>
      <c r="E86" s="254"/>
      <c r="F86" s="156" t="s">
        <v>122</v>
      </c>
      <c r="G86" s="164">
        <v>10.8</v>
      </c>
      <c r="H86" s="157">
        <v>1.95</v>
      </c>
      <c r="I86" s="164">
        <v>105.3</v>
      </c>
      <c r="J86" s="159">
        <v>9.17</v>
      </c>
      <c r="K86" s="160"/>
      <c r="L86" s="159">
        <v>965.6</v>
      </c>
      <c r="M86" s="160"/>
      <c r="N86" s="161"/>
      <c r="Z86" s="144"/>
      <c r="AB86" s="152"/>
      <c r="AD86" s="110" t="s">
        <v>228</v>
      </c>
      <c r="AH86" s="152"/>
      <c r="AK86" s="152"/>
    </row>
    <row r="87" spans="1:37" s="104" customFormat="1" ht="15" x14ac:dyDescent="0.25">
      <c r="A87" s="165"/>
      <c r="B87" s="154" t="s">
        <v>8</v>
      </c>
      <c r="C87" s="254" t="s">
        <v>118</v>
      </c>
      <c r="D87" s="254"/>
      <c r="E87" s="254"/>
      <c r="F87" s="156"/>
      <c r="G87" s="160"/>
      <c r="H87" s="160"/>
      <c r="I87" s="160"/>
      <c r="J87" s="159">
        <v>418.83</v>
      </c>
      <c r="K87" s="157">
        <v>1.95</v>
      </c>
      <c r="L87" s="183">
        <v>4083.59</v>
      </c>
      <c r="M87" s="157">
        <v>23.71</v>
      </c>
      <c r="N87" s="177">
        <v>96822</v>
      </c>
      <c r="Z87" s="144"/>
      <c r="AB87" s="152"/>
      <c r="AE87" s="110" t="s">
        <v>118</v>
      </c>
      <c r="AH87" s="152"/>
      <c r="AK87" s="152"/>
    </row>
    <row r="88" spans="1:37" s="104" customFormat="1" ht="15" x14ac:dyDescent="0.25">
      <c r="A88" s="155"/>
      <c r="B88" s="154"/>
      <c r="C88" s="254" t="s">
        <v>121</v>
      </c>
      <c r="D88" s="254"/>
      <c r="E88" s="254"/>
      <c r="F88" s="156" t="s">
        <v>122</v>
      </c>
      <c r="G88" s="163">
        <v>36</v>
      </c>
      <c r="H88" s="157">
        <v>1.95</v>
      </c>
      <c r="I88" s="163">
        <v>351</v>
      </c>
      <c r="J88" s="167"/>
      <c r="K88" s="160"/>
      <c r="L88" s="167"/>
      <c r="M88" s="160"/>
      <c r="N88" s="161"/>
      <c r="Z88" s="144"/>
      <c r="AB88" s="152"/>
      <c r="AF88" s="110" t="s">
        <v>121</v>
      </c>
      <c r="AH88" s="152"/>
      <c r="AK88" s="152"/>
    </row>
    <row r="89" spans="1:37" s="104" customFormat="1" ht="15" x14ac:dyDescent="0.25">
      <c r="A89" s="168"/>
      <c r="B89" s="154"/>
      <c r="C89" s="274" t="s">
        <v>123</v>
      </c>
      <c r="D89" s="274"/>
      <c r="E89" s="274"/>
      <c r="F89" s="169"/>
      <c r="G89" s="170"/>
      <c r="H89" s="170"/>
      <c r="I89" s="170"/>
      <c r="J89" s="171">
        <v>418.83</v>
      </c>
      <c r="K89" s="170"/>
      <c r="L89" s="184">
        <v>4083.59</v>
      </c>
      <c r="M89" s="170"/>
      <c r="N89" s="172"/>
      <c r="Z89" s="144"/>
      <c r="AB89" s="152"/>
      <c r="AG89" s="110" t="s">
        <v>123</v>
      </c>
      <c r="AH89" s="152"/>
      <c r="AK89" s="152"/>
    </row>
    <row r="90" spans="1:37" s="104" customFormat="1" ht="15" x14ac:dyDescent="0.25">
      <c r="A90" s="155"/>
      <c r="B90" s="154"/>
      <c r="C90" s="254" t="s">
        <v>124</v>
      </c>
      <c r="D90" s="254"/>
      <c r="E90" s="254"/>
      <c r="F90" s="156"/>
      <c r="G90" s="160"/>
      <c r="H90" s="160"/>
      <c r="I90" s="160"/>
      <c r="J90" s="167"/>
      <c r="K90" s="160"/>
      <c r="L90" s="183">
        <v>4083.59</v>
      </c>
      <c r="M90" s="160"/>
      <c r="N90" s="177">
        <v>96822</v>
      </c>
      <c r="Z90" s="144"/>
      <c r="AB90" s="152"/>
      <c r="AF90" s="110" t="s">
        <v>124</v>
      </c>
      <c r="AH90" s="152"/>
      <c r="AK90" s="152"/>
    </row>
    <row r="91" spans="1:37" s="104" customFormat="1" ht="23.25" x14ac:dyDescent="0.25">
      <c r="A91" s="155"/>
      <c r="B91" s="154" t="s">
        <v>229</v>
      </c>
      <c r="C91" s="254" t="s">
        <v>230</v>
      </c>
      <c r="D91" s="254"/>
      <c r="E91" s="254"/>
      <c r="F91" s="156" t="s">
        <v>125</v>
      </c>
      <c r="G91" s="163">
        <v>74</v>
      </c>
      <c r="H91" s="160"/>
      <c r="I91" s="163">
        <v>74</v>
      </c>
      <c r="J91" s="167"/>
      <c r="K91" s="160"/>
      <c r="L91" s="183">
        <v>3021.86</v>
      </c>
      <c r="M91" s="160"/>
      <c r="N91" s="177">
        <v>71648</v>
      </c>
      <c r="Z91" s="144"/>
      <c r="AB91" s="152"/>
      <c r="AF91" s="110" t="s">
        <v>230</v>
      </c>
      <c r="AH91" s="152"/>
      <c r="AK91" s="152"/>
    </row>
    <row r="92" spans="1:37" s="104" customFormat="1" ht="23.25" x14ac:dyDescent="0.25">
      <c r="A92" s="155"/>
      <c r="B92" s="154" t="s">
        <v>231</v>
      </c>
      <c r="C92" s="254" t="s">
        <v>232</v>
      </c>
      <c r="D92" s="254"/>
      <c r="E92" s="254"/>
      <c r="F92" s="156" t="s">
        <v>125</v>
      </c>
      <c r="G92" s="163">
        <v>36</v>
      </c>
      <c r="H92" s="160"/>
      <c r="I92" s="163">
        <v>36</v>
      </c>
      <c r="J92" s="167"/>
      <c r="K92" s="160"/>
      <c r="L92" s="183">
        <v>1470.09</v>
      </c>
      <c r="M92" s="160"/>
      <c r="N92" s="177">
        <v>34856</v>
      </c>
      <c r="Z92" s="144"/>
      <c r="AB92" s="152"/>
      <c r="AF92" s="110" t="s">
        <v>232</v>
      </c>
      <c r="AH92" s="152"/>
      <c r="AK92" s="152"/>
    </row>
    <row r="93" spans="1:37" s="104" customFormat="1" ht="15" x14ac:dyDescent="0.25">
      <c r="A93" s="173"/>
      <c r="B93" s="174"/>
      <c r="C93" s="270" t="s">
        <v>126</v>
      </c>
      <c r="D93" s="270"/>
      <c r="E93" s="270"/>
      <c r="F93" s="147"/>
      <c r="G93" s="148"/>
      <c r="H93" s="148"/>
      <c r="I93" s="148"/>
      <c r="J93" s="150"/>
      <c r="K93" s="148"/>
      <c r="L93" s="179">
        <v>8575.5400000000009</v>
      </c>
      <c r="M93" s="170"/>
      <c r="N93" s="178">
        <v>203326</v>
      </c>
      <c r="Z93" s="144"/>
      <c r="AB93" s="152"/>
      <c r="AH93" s="152" t="s">
        <v>126</v>
      </c>
      <c r="AK93" s="152"/>
    </row>
    <row r="94" spans="1:37" s="104" customFormat="1" ht="34.5" x14ac:dyDescent="0.25">
      <c r="A94" s="145" t="s">
        <v>139</v>
      </c>
      <c r="B94" s="146" t="s">
        <v>233</v>
      </c>
      <c r="C94" s="270" t="s">
        <v>234</v>
      </c>
      <c r="D94" s="270"/>
      <c r="E94" s="270"/>
      <c r="F94" s="147" t="s">
        <v>162</v>
      </c>
      <c r="G94" s="148"/>
      <c r="H94" s="148"/>
      <c r="I94" s="149">
        <v>5</v>
      </c>
      <c r="J94" s="150"/>
      <c r="K94" s="148"/>
      <c r="L94" s="150"/>
      <c r="M94" s="148"/>
      <c r="N94" s="151"/>
      <c r="Z94" s="144"/>
      <c r="AB94" s="152" t="s">
        <v>234</v>
      </c>
      <c r="AH94" s="152"/>
      <c r="AK94" s="152"/>
    </row>
    <row r="95" spans="1:37" s="104" customFormat="1" ht="45.75" x14ac:dyDescent="0.25">
      <c r="A95" s="153"/>
      <c r="B95" s="154" t="s">
        <v>221</v>
      </c>
      <c r="C95" s="254" t="s">
        <v>222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71"/>
      <c r="Z95" s="144"/>
      <c r="AB95" s="152"/>
      <c r="AC95" s="110" t="s">
        <v>222</v>
      </c>
      <c r="AH95" s="152"/>
      <c r="AK95" s="152"/>
    </row>
    <row r="96" spans="1:37" s="104" customFormat="1" ht="33.75" x14ac:dyDescent="0.25">
      <c r="A96" s="153"/>
      <c r="B96" s="154" t="s">
        <v>223</v>
      </c>
      <c r="C96" s="254" t="s">
        <v>224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71"/>
      <c r="Z96" s="144"/>
      <c r="AB96" s="152"/>
      <c r="AC96" s="110" t="s">
        <v>224</v>
      </c>
      <c r="AH96" s="152"/>
      <c r="AK96" s="152"/>
    </row>
    <row r="97" spans="1:37" s="104" customFormat="1" ht="15" x14ac:dyDescent="0.25">
      <c r="A97" s="155"/>
      <c r="B97" s="154" t="s">
        <v>235</v>
      </c>
      <c r="C97" s="254" t="s">
        <v>236</v>
      </c>
      <c r="D97" s="254"/>
      <c r="E97" s="254"/>
      <c r="F97" s="156" t="s">
        <v>122</v>
      </c>
      <c r="G97" s="157">
        <v>9.58</v>
      </c>
      <c r="H97" s="157">
        <v>1.95</v>
      </c>
      <c r="I97" s="162">
        <v>93.405000000000001</v>
      </c>
      <c r="J97" s="159">
        <v>14.09</v>
      </c>
      <c r="K97" s="160"/>
      <c r="L97" s="183">
        <v>1316.08</v>
      </c>
      <c r="M97" s="160"/>
      <c r="N97" s="161"/>
      <c r="Z97" s="144"/>
      <c r="AB97" s="152"/>
      <c r="AD97" s="110" t="s">
        <v>236</v>
      </c>
      <c r="AH97" s="152"/>
      <c r="AK97" s="152"/>
    </row>
    <row r="98" spans="1:37" s="104" customFormat="1" ht="15" x14ac:dyDescent="0.25">
      <c r="A98" s="155"/>
      <c r="B98" s="154" t="s">
        <v>227</v>
      </c>
      <c r="C98" s="254" t="s">
        <v>228</v>
      </c>
      <c r="D98" s="254"/>
      <c r="E98" s="254"/>
      <c r="F98" s="156" t="s">
        <v>122</v>
      </c>
      <c r="G98" s="164">
        <v>4.0999999999999996</v>
      </c>
      <c r="H98" s="157">
        <v>1.95</v>
      </c>
      <c r="I98" s="162">
        <v>39.975000000000001</v>
      </c>
      <c r="J98" s="159">
        <v>9.17</v>
      </c>
      <c r="K98" s="160"/>
      <c r="L98" s="159">
        <v>366.57</v>
      </c>
      <c r="M98" s="160"/>
      <c r="N98" s="161"/>
      <c r="Z98" s="144"/>
      <c r="AB98" s="152"/>
      <c r="AD98" s="110" t="s">
        <v>228</v>
      </c>
      <c r="AH98" s="152"/>
      <c r="AK98" s="152"/>
    </row>
    <row r="99" spans="1:37" s="104" customFormat="1" ht="15" x14ac:dyDescent="0.25">
      <c r="A99" s="165"/>
      <c r="B99" s="154" t="s">
        <v>8</v>
      </c>
      <c r="C99" s="254" t="s">
        <v>118</v>
      </c>
      <c r="D99" s="254"/>
      <c r="E99" s="254"/>
      <c r="F99" s="156"/>
      <c r="G99" s="160"/>
      <c r="H99" s="160"/>
      <c r="I99" s="160"/>
      <c r="J99" s="159">
        <v>172.58</v>
      </c>
      <c r="K99" s="157">
        <v>1.95</v>
      </c>
      <c r="L99" s="183">
        <v>1682.66</v>
      </c>
      <c r="M99" s="157">
        <v>23.71</v>
      </c>
      <c r="N99" s="177">
        <v>39896</v>
      </c>
      <c r="Z99" s="144"/>
      <c r="AB99" s="152"/>
      <c r="AE99" s="110" t="s">
        <v>118</v>
      </c>
      <c r="AH99" s="152"/>
      <c r="AK99" s="152"/>
    </row>
    <row r="100" spans="1:37" s="104" customFormat="1" ht="15" x14ac:dyDescent="0.25">
      <c r="A100" s="155"/>
      <c r="B100" s="154"/>
      <c r="C100" s="254" t="s">
        <v>121</v>
      </c>
      <c r="D100" s="254"/>
      <c r="E100" s="254"/>
      <c r="F100" s="156" t="s">
        <v>122</v>
      </c>
      <c r="G100" s="157">
        <v>13.68</v>
      </c>
      <c r="H100" s="157">
        <v>1.95</v>
      </c>
      <c r="I100" s="157">
        <v>133.38</v>
      </c>
      <c r="J100" s="167"/>
      <c r="K100" s="160"/>
      <c r="L100" s="167"/>
      <c r="M100" s="160"/>
      <c r="N100" s="161"/>
      <c r="Z100" s="144"/>
      <c r="AB100" s="152"/>
      <c r="AF100" s="110" t="s">
        <v>121</v>
      </c>
      <c r="AH100" s="152"/>
      <c r="AK100" s="152"/>
    </row>
    <row r="101" spans="1:37" s="104" customFormat="1" ht="15" x14ac:dyDescent="0.25">
      <c r="A101" s="168"/>
      <c r="B101" s="154"/>
      <c r="C101" s="274" t="s">
        <v>123</v>
      </c>
      <c r="D101" s="274"/>
      <c r="E101" s="274"/>
      <c r="F101" s="169"/>
      <c r="G101" s="170"/>
      <c r="H101" s="170"/>
      <c r="I101" s="170"/>
      <c r="J101" s="171">
        <v>172.58</v>
      </c>
      <c r="K101" s="170"/>
      <c r="L101" s="184">
        <v>1682.66</v>
      </c>
      <c r="M101" s="170"/>
      <c r="N101" s="172"/>
      <c r="Z101" s="144"/>
      <c r="AB101" s="152"/>
      <c r="AG101" s="110" t="s">
        <v>123</v>
      </c>
      <c r="AH101" s="152"/>
      <c r="AK101" s="152"/>
    </row>
    <row r="102" spans="1:37" s="104" customFormat="1" ht="15" x14ac:dyDescent="0.25">
      <c r="A102" s="155"/>
      <c r="B102" s="154"/>
      <c r="C102" s="254" t="s">
        <v>124</v>
      </c>
      <c r="D102" s="254"/>
      <c r="E102" s="254"/>
      <c r="F102" s="156"/>
      <c r="G102" s="160"/>
      <c r="H102" s="160"/>
      <c r="I102" s="160"/>
      <c r="J102" s="167"/>
      <c r="K102" s="160"/>
      <c r="L102" s="183">
        <v>1682.66</v>
      </c>
      <c r="M102" s="160"/>
      <c r="N102" s="177">
        <v>39896</v>
      </c>
      <c r="Z102" s="144"/>
      <c r="AB102" s="152"/>
      <c r="AF102" s="110" t="s">
        <v>124</v>
      </c>
      <c r="AH102" s="152"/>
      <c r="AK102" s="152"/>
    </row>
    <row r="103" spans="1:37" s="104" customFormat="1" ht="23.25" x14ac:dyDescent="0.25">
      <c r="A103" s="155"/>
      <c r="B103" s="154" t="s">
        <v>229</v>
      </c>
      <c r="C103" s="254" t="s">
        <v>230</v>
      </c>
      <c r="D103" s="254"/>
      <c r="E103" s="254"/>
      <c r="F103" s="156" t="s">
        <v>125</v>
      </c>
      <c r="G103" s="163">
        <v>74</v>
      </c>
      <c r="H103" s="160"/>
      <c r="I103" s="163">
        <v>74</v>
      </c>
      <c r="J103" s="167"/>
      <c r="K103" s="160"/>
      <c r="L103" s="183">
        <v>1245.17</v>
      </c>
      <c r="M103" s="160"/>
      <c r="N103" s="177">
        <v>29523</v>
      </c>
      <c r="Z103" s="144"/>
      <c r="AB103" s="152"/>
      <c r="AF103" s="110" t="s">
        <v>230</v>
      </c>
      <c r="AH103" s="152"/>
      <c r="AK103" s="152"/>
    </row>
    <row r="104" spans="1:37" s="104" customFormat="1" ht="23.25" x14ac:dyDescent="0.25">
      <c r="A104" s="155"/>
      <c r="B104" s="154" t="s">
        <v>231</v>
      </c>
      <c r="C104" s="254" t="s">
        <v>232</v>
      </c>
      <c r="D104" s="254"/>
      <c r="E104" s="254"/>
      <c r="F104" s="156" t="s">
        <v>125</v>
      </c>
      <c r="G104" s="163">
        <v>36</v>
      </c>
      <c r="H104" s="160"/>
      <c r="I104" s="163">
        <v>36</v>
      </c>
      <c r="J104" s="167"/>
      <c r="K104" s="160"/>
      <c r="L104" s="159">
        <v>605.76</v>
      </c>
      <c r="M104" s="160"/>
      <c r="N104" s="177">
        <v>14363</v>
      </c>
      <c r="Z104" s="144"/>
      <c r="AB104" s="152"/>
      <c r="AF104" s="110" t="s">
        <v>232</v>
      </c>
      <c r="AH104" s="152"/>
      <c r="AK104" s="152"/>
    </row>
    <row r="105" spans="1:37" s="104" customFormat="1" ht="15" x14ac:dyDescent="0.25">
      <c r="A105" s="173"/>
      <c r="B105" s="174"/>
      <c r="C105" s="270" t="s">
        <v>126</v>
      </c>
      <c r="D105" s="270"/>
      <c r="E105" s="270"/>
      <c r="F105" s="147"/>
      <c r="G105" s="148"/>
      <c r="H105" s="148"/>
      <c r="I105" s="148"/>
      <c r="J105" s="150"/>
      <c r="K105" s="148"/>
      <c r="L105" s="179">
        <v>3533.59</v>
      </c>
      <c r="M105" s="170"/>
      <c r="N105" s="178">
        <v>83782</v>
      </c>
      <c r="Z105" s="144"/>
      <c r="AB105" s="152"/>
      <c r="AH105" s="152" t="s">
        <v>126</v>
      </c>
      <c r="AK105" s="152"/>
    </row>
    <row r="106" spans="1:37" s="104" customFormat="1" ht="34.5" x14ac:dyDescent="0.25">
      <c r="A106" s="145" t="s">
        <v>9</v>
      </c>
      <c r="B106" s="146" t="s">
        <v>233</v>
      </c>
      <c r="C106" s="270" t="s">
        <v>234</v>
      </c>
      <c r="D106" s="270"/>
      <c r="E106" s="270"/>
      <c r="F106" s="147" t="s">
        <v>162</v>
      </c>
      <c r="G106" s="148"/>
      <c r="H106" s="148"/>
      <c r="I106" s="149">
        <v>5</v>
      </c>
      <c r="J106" s="150"/>
      <c r="K106" s="148"/>
      <c r="L106" s="150"/>
      <c r="M106" s="148"/>
      <c r="N106" s="151"/>
      <c r="Z106" s="144"/>
      <c r="AB106" s="152" t="s">
        <v>234</v>
      </c>
      <c r="AH106" s="152"/>
      <c r="AK106" s="152"/>
    </row>
    <row r="107" spans="1:37" s="104" customFormat="1" ht="15" x14ac:dyDescent="0.25">
      <c r="A107" s="153"/>
      <c r="B107" s="154" t="s">
        <v>237</v>
      </c>
      <c r="C107" s="254" t="s">
        <v>238</v>
      </c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71"/>
      <c r="Z107" s="144"/>
      <c r="AB107" s="152"/>
      <c r="AC107" s="110" t="s">
        <v>238</v>
      </c>
      <c r="AH107" s="152"/>
      <c r="AK107" s="152"/>
    </row>
    <row r="108" spans="1:37" s="104" customFormat="1" ht="45.75" x14ac:dyDescent="0.25">
      <c r="A108" s="153"/>
      <c r="B108" s="154" t="s">
        <v>221</v>
      </c>
      <c r="C108" s="254" t="s">
        <v>222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71"/>
      <c r="Z108" s="144"/>
      <c r="AB108" s="152"/>
      <c r="AC108" s="110" t="s">
        <v>222</v>
      </c>
      <c r="AH108" s="152"/>
      <c r="AK108" s="152"/>
    </row>
    <row r="109" spans="1:37" s="104" customFormat="1" ht="33.75" x14ac:dyDescent="0.25">
      <c r="A109" s="153"/>
      <c r="B109" s="154" t="s">
        <v>223</v>
      </c>
      <c r="C109" s="254" t="s">
        <v>224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71"/>
      <c r="Z109" s="144"/>
      <c r="AB109" s="152"/>
      <c r="AC109" s="110" t="s">
        <v>224</v>
      </c>
      <c r="AH109" s="152"/>
      <c r="AK109" s="152"/>
    </row>
    <row r="110" spans="1:37" s="104" customFormat="1" ht="15" x14ac:dyDescent="0.25">
      <c r="A110" s="155"/>
      <c r="B110" s="154" t="s">
        <v>235</v>
      </c>
      <c r="C110" s="254" t="s">
        <v>236</v>
      </c>
      <c r="D110" s="254"/>
      <c r="E110" s="254"/>
      <c r="F110" s="156" t="s">
        <v>122</v>
      </c>
      <c r="G110" s="157">
        <v>9.58</v>
      </c>
      <c r="H110" s="162">
        <v>0.97499999999999998</v>
      </c>
      <c r="I110" s="158">
        <v>46.702500000000001</v>
      </c>
      <c r="J110" s="159">
        <v>14.09</v>
      </c>
      <c r="K110" s="160"/>
      <c r="L110" s="159">
        <v>658.04</v>
      </c>
      <c r="M110" s="160"/>
      <c r="N110" s="161"/>
      <c r="Z110" s="144"/>
      <c r="AB110" s="152"/>
      <c r="AD110" s="110" t="s">
        <v>236</v>
      </c>
      <c r="AH110" s="152"/>
      <c r="AK110" s="152"/>
    </row>
    <row r="111" spans="1:37" s="104" customFormat="1" ht="15" x14ac:dyDescent="0.25">
      <c r="A111" s="155"/>
      <c r="B111" s="154" t="s">
        <v>227</v>
      </c>
      <c r="C111" s="254" t="s">
        <v>228</v>
      </c>
      <c r="D111" s="254"/>
      <c r="E111" s="254"/>
      <c r="F111" s="156" t="s">
        <v>122</v>
      </c>
      <c r="G111" s="164">
        <v>4.0999999999999996</v>
      </c>
      <c r="H111" s="162">
        <v>0.97499999999999998</v>
      </c>
      <c r="I111" s="158">
        <v>19.987500000000001</v>
      </c>
      <c r="J111" s="159">
        <v>9.17</v>
      </c>
      <c r="K111" s="160"/>
      <c r="L111" s="159">
        <v>183.29</v>
      </c>
      <c r="M111" s="160"/>
      <c r="N111" s="161"/>
      <c r="Z111" s="144"/>
      <c r="AB111" s="152"/>
      <c r="AD111" s="110" t="s">
        <v>228</v>
      </c>
      <c r="AH111" s="152"/>
      <c r="AK111" s="152"/>
    </row>
    <row r="112" spans="1:37" s="104" customFormat="1" ht="15" x14ac:dyDescent="0.25">
      <c r="A112" s="165"/>
      <c r="B112" s="154" t="s">
        <v>8</v>
      </c>
      <c r="C112" s="254" t="s">
        <v>118</v>
      </c>
      <c r="D112" s="254"/>
      <c r="E112" s="254"/>
      <c r="F112" s="156"/>
      <c r="G112" s="160"/>
      <c r="H112" s="160"/>
      <c r="I112" s="160"/>
      <c r="J112" s="159">
        <v>172.58</v>
      </c>
      <c r="K112" s="162">
        <v>0.97499999999999998</v>
      </c>
      <c r="L112" s="159">
        <v>841.33</v>
      </c>
      <c r="M112" s="157">
        <v>23.71</v>
      </c>
      <c r="N112" s="177">
        <v>19948</v>
      </c>
      <c r="Z112" s="144"/>
      <c r="AB112" s="152"/>
      <c r="AE112" s="110" t="s">
        <v>118</v>
      </c>
      <c r="AH112" s="152"/>
      <c r="AK112" s="152"/>
    </row>
    <row r="113" spans="1:37" s="104" customFormat="1" ht="15" x14ac:dyDescent="0.25">
      <c r="A113" s="155"/>
      <c r="B113" s="154"/>
      <c r="C113" s="254" t="s">
        <v>121</v>
      </c>
      <c r="D113" s="254"/>
      <c r="E113" s="254"/>
      <c r="F113" s="156" t="s">
        <v>122</v>
      </c>
      <c r="G113" s="157">
        <v>13.68</v>
      </c>
      <c r="H113" s="162">
        <v>0.97499999999999998</v>
      </c>
      <c r="I113" s="157">
        <v>66.69</v>
      </c>
      <c r="J113" s="167"/>
      <c r="K113" s="160"/>
      <c r="L113" s="167"/>
      <c r="M113" s="160"/>
      <c r="N113" s="161"/>
      <c r="Z113" s="144"/>
      <c r="AB113" s="152"/>
      <c r="AF113" s="110" t="s">
        <v>121</v>
      </c>
      <c r="AH113" s="152"/>
      <c r="AK113" s="152"/>
    </row>
    <row r="114" spans="1:37" s="104" customFormat="1" ht="15" x14ac:dyDescent="0.25">
      <c r="A114" s="168"/>
      <c r="B114" s="154"/>
      <c r="C114" s="274" t="s">
        <v>123</v>
      </c>
      <c r="D114" s="274"/>
      <c r="E114" s="274"/>
      <c r="F114" s="169"/>
      <c r="G114" s="170"/>
      <c r="H114" s="170"/>
      <c r="I114" s="170"/>
      <c r="J114" s="171">
        <v>172.58</v>
      </c>
      <c r="K114" s="170"/>
      <c r="L114" s="171">
        <v>841.33</v>
      </c>
      <c r="M114" s="170"/>
      <c r="N114" s="172"/>
      <c r="Z114" s="144"/>
      <c r="AB114" s="152"/>
      <c r="AG114" s="110" t="s">
        <v>123</v>
      </c>
      <c r="AH114" s="152"/>
      <c r="AK114" s="152"/>
    </row>
    <row r="115" spans="1:37" s="104" customFormat="1" ht="15" x14ac:dyDescent="0.25">
      <c r="A115" s="155"/>
      <c r="B115" s="154"/>
      <c r="C115" s="254" t="s">
        <v>124</v>
      </c>
      <c r="D115" s="254"/>
      <c r="E115" s="254"/>
      <c r="F115" s="156"/>
      <c r="G115" s="160"/>
      <c r="H115" s="160"/>
      <c r="I115" s="160"/>
      <c r="J115" s="167"/>
      <c r="K115" s="160"/>
      <c r="L115" s="159">
        <v>841.33</v>
      </c>
      <c r="M115" s="160"/>
      <c r="N115" s="177">
        <v>19948</v>
      </c>
      <c r="Z115" s="144"/>
      <c r="AB115" s="152"/>
      <c r="AF115" s="110" t="s">
        <v>124</v>
      </c>
      <c r="AH115" s="152"/>
      <c r="AK115" s="152"/>
    </row>
    <row r="116" spans="1:37" s="104" customFormat="1" ht="23.25" x14ac:dyDescent="0.25">
      <c r="A116" s="155"/>
      <c r="B116" s="154" t="s">
        <v>229</v>
      </c>
      <c r="C116" s="254" t="s">
        <v>230</v>
      </c>
      <c r="D116" s="254"/>
      <c r="E116" s="254"/>
      <c r="F116" s="156" t="s">
        <v>125</v>
      </c>
      <c r="G116" s="163">
        <v>74</v>
      </c>
      <c r="H116" s="160"/>
      <c r="I116" s="163">
        <v>74</v>
      </c>
      <c r="J116" s="167"/>
      <c r="K116" s="160"/>
      <c r="L116" s="159">
        <v>622.58000000000004</v>
      </c>
      <c r="M116" s="160"/>
      <c r="N116" s="177">
        <v>14762</v>
      </c>
      <c r="Z116" s="144"/>
      <c r="AB116" s="152"/>
      <c r="AF116" s="110" t="s">
        <v>230</v>
      </c>
      <c r="AH116" s="152"/>
      <c r="AK116" s="152"/>
    </row>
    <row r="117" spans="1:37" s="104" customFormat="1" ht="23.25" x14ac:dyDescent="0.25">
      <c r="A117" s="155"/>
      <c r="B117" s="154" t="s">
        <v>231</v>
      </c>
      <c r="C117" s="254" t="s">
        <v>232</v>
      </c>
      <c r="D117" s="254"/>
      <c r="E117" s="254"/>
      <c r="F117" s="156" t="s">
        <v>125</v>
      </c>
      <c r="G117" s="163">
        <v>36</v>
      </c>
      <c r="H117" s="160"/>
      <c r="I117" s="163">
        <v>36</v>
      </c>
      <c r="J117" s="167"/>
      <c r="K117" s="160"/>
      <c r="L117" s="159">
        <v>302.88</v>
      </c>
      <c r="M117" s="160"/>
      <c r="N117" s="177">
        <v>7181</v>
      </c>
      <c r="Z117" s="144"/>
      <c r="AB117" s="152"/>
      <c r="AF117" s="110" t="s">
        <v>232</v>
      </c>
      <c r="AH117" s="152"/>
      <c r="AK117" s="152"/>
    </row>
    <row r="118" spans="1:37" s="104" customFormat="1" ht="15" x14ac:dyDescent="0.25">
      <c r="A118" s="173"/>
      <c r="B118" s="174"/>
      <c r="C118" s="270" t="s">
        <v>126</v>
      </c>
      <c r="D118" s="270"/>
      <c r="E118" s="270"/>
      <c r="F118" s="147"/>
      <c r="G118" s="148"/>
      <c r="H118" s="148"/>
      <c r="I118" s="148"/>
      <c r="J118" s="150"/>
      <c r="K118" s="148"/>
      <c r="L118" s="179">
        <v>1766.79</v>
      </c>
      <c r="M118" s="170"/>
      <c r="N118" s="178">
        <v>41891</v>
      </c>
      <c r="Z118" s="144"/>
      <c r="AB118" s="152"/>
      <c r="AH118" s="152" t="s">
        <v>126</v>
      </c>
      <c r="AK118" s="152"/>
    </row>
    <row r="119" spans="1:37" s="104" customFormat="1" ht="15" x14ac:dyDescent="0.25">
      <c r="A119" s="267" t="s">
        <v>239</v>
      </c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9"/>
      <c r="Z119" s="144"/>
      <c r="AA119" s="110" t="s">
        <v>239</v>
      </c>
      <c r="AB119" s="152"/>
      <c r="AH119" s="152"/>
      <c r="AK119" s="152"/>
    </row>
    <row r="120" spans="1:37" s="104" customFormat="1" ht="23.25" x14ac:dyDescent="0.25">
      <c r="A120" s="145" t="s">
        <v>140</v>
      </c>
      <c r="B120" s="146" t="s">
        <v>240</v>
      </c>
      <c r="C120" s="270" t="s">
        <v>241</v>
      </c>
      <c r="D120" s="270"/>
      <c r="E120" s="270"/>
      <c r="F120" s="147" t="s">
        <v>162</v>
      </c>
      <c r="G120" s="148"/>
      <c r="H120" s="148"/>
      <c r="I120" s="149">
        <v>5</v>
      </c>
      <c r="J120" s="150"/>
      <c r="K120" s="148"/>
      <c r="L120" s="150"/>
      <c r="M120" s="148"/>
      <c r="N120" s="151"/>
      <c r="Z120" s="144"/>
      <c r="AB120" s="152" t="s">
        <v>241</v>
      </c>
      <c r="AH120" s="152"/>
      <c r="AK120" s="152"/>
    </row>
    <row r="121" spans="1:37" s="104" customFormat="1" ht="15" x14ac:dyDescent="0.25">
      <c r="A121" s="153"/>
      <c r="B121" s="154" t="s">
        <v>237</v>
      </c>
      <c r="C121" s="254" t="s">
        <v>238</v>
      </c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71"/>
      <c r="Z121" s="144"/>
      <c r="AB121" s="152"/>
      <c r="AC121" s="110" t="s">
        <v>238</v>
      </c>
      <c r="AH121" s="152"/>
      <c r="AK121" s="152"/>
    </row>
    <row r="122" spans="1:37" s="104" customFormat="1" ht="45.75" x14ac:dyDescent="0.25">
      <c r="A122" s="153"/>
      <c r="B122" s="154" t="s">
        <v>221</v>
      </c>
      <c r="C122" s="254" t="s">
        <v>222</v>
      </c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71"/>
      <c r="Z122" s="144"/>
      <c r="AB122" s="152"/>
      <c r="AC122" s="110" t="s">
        <v>222</v>
      </c>
      <c r="AH122" s="152"/>
      <c r="AK122" s="152"/>
    </row>
    <row r="123" spans="1:37" s="104" customFormat="1" ht="33.75" x14ac:dyDescent="0.25">
      <c r="A123" s="153"/>
      <c r="B123" s="154" t="s">
        <v>223</v>
      </c>
      <c r="C123" s="254" t="s">
        <v>224</v>
      </c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71"/>
      <c r="Z123" s="144"/>
      <c r="AB123" s="152"/>
      <c r="AC123" s="110" t="s">
        <v>224</v>
      </c>
      <c r="AH123" s="152"/>
      <c r="AK123" s="152"/>
    </row>
    <row r="124" spans="1:37" s="104" customFormat="1" ht="15" x14ac:dyDescent="0.25">
      <c r="A124" s="155"/>
      <c r="B124" s="154" t="s">
        <v>235</v>
      </c>
      <c r="C124" s="254" t="s">
        <v>236</v>
      </c>
      <c r="D124" s="254"/>
      <c r="E124" s="254"/>
      <c r="F124" s="156" t="s">
        <v>122</v>
      </c>
      <c r="G124" s="157">
        <v>8.57</v>
      </c>
      <c r="H124" s="162">
        <v>0.97499999999999998</v>
      </c>
      <c r="I124" s="185">
        <v>41.778750000000002</v>
      </c>
      <c r="J124" s="159">
        <v>14.09</v>
      </c>
      <c r="K124" s="160"/>
      <c r="L124" s="159">
        <v>588.66</v>
      </c>
      <c r="M124" s="160"/>
      <c r="N124" s="161"/>
      <c r="Z124" s="144"/>
      <c r="AB124" s="152"/>
      <c r="AD124" s="110" t="s">
        <v>236</v>
      </c>
      <c r="AH124" s="152"/>
      <c r="AK124" s="152"/>
    </row>
    <row r="125" spans="1:37" s="104" customFormat="1" ht="15" x14ac:dyDescent="0.25">
      <c r="A125" s="155"/>
      <c r="B125" s="154" t="s">
        <v>227</v>
      </c>
      <c r="C125" s="254" t="s">
        <v>228</v>
      </c>
      <c r="D125" s="254"/>
      <c r="E125" s="254"/>
      <c r="F125" s="156" t="s">
        <v>122</v>
      </c>
      <c r="G125" s="157">
        <v>3.67</v>
      </c>
      <c r="H125" s="162">
        <v>0.97499999999999998</v>
      </c>
      <c r="I125" s="185">
        <v>17.891249999999999</v>
      </c>
      <c r="J125" s="159">
        <v>9.17</v>
      </c>
      <c r="K125" s="160"/>
      <c r="L125" s="159">
        <v>164.06</v>
      </c>
      <c r="M125" s="160"/>
      <c r="N125" s="161"/>
      <c r="Z125" s="144"/>
      <c r="AB125" s="152"/>
      <c r="AD125" s="110" t="s">
        <v>228</v>
      </c>
      <c r="AH125" s="152"/>
      <c r="AK125" s="152"/>
    </row>
    <row r="126" spans="1:37" s="104" customFormat="1" ht="15" x14ac:dyDescent="0.25">
      <c r="A126" s="165"/>
      <c r="B126" s="154" t="s">
        <v>8</v>
      </c>
      <c r="C126" s="254" t="s">
        <v>118</v>
      </c>
      <c r="D126" s="254"/>
      <c r="E126" s="254"/>
      <c r="F126" s="156"/>
      <c r="G126" s="160"/>
      <c r="H126" s="160"/>
      <c r="I126" s="160"/>
      <c r="J126" s="159">
        <v>154.4</v>
      </c>
      <c r="K126" s="162">
        <v>0.97499999999999998</v>
      </c>
      <c r="L126" s="159">
        <v>752.7</v>
      </c>
      <c r="M126" s="157">
        <v>23.71</v>
      </c>
      <c r="N126" s="177">
        <v>17847</v>
      </c>
      <c r="Z126" s="144"/>
      <c r="AB126" s="152"/>
      <c r="AE126" s="110" t="s">
        <v>118</v>
      </c>
      <c r="AH126" s="152"/>
      <c r="AK126" s="152"/>
    </row>
    <row r="127" spans="1:37" s="104" customFormat="1" ht="15" x14ac:dyDescent="0.25">
      <c r="A127" s="155"/>
      <c r="B127" s="154"/>
      <c r="C127" s="254" t="s">
        <v>121</v>
      </c>
      <c r="D127" s="254"/>
      <c r="E127" s="254"/>
      <c r="F127" s="156" t="s">
        <v>122</v>
      </c>
      <c r="G127" s="157">
        <v>12.24</v>
      </c>
      <c r="H127" s="162">
        <v>0.97499999999999998</v>
      </c>
      <c r="I127" s="157">
        <v>59.67</v>
      </c>
      <c r="J127" s="167"/>
      <c r="K127" s="160"/>
      <c r="L127" s="167"/>
      <c r="M127" s="160"/>
      <c r="N127" s="161"/>
      <c r="Z127" s="144"/>
      <c r="AB127" s="152"/>
      <c r="AF127" s="110" t="s">
        <v>121</v>
      </c>
      <c r="AH127" s="152"/>
      <c r="AK127" s="152"/>
    </row>
    <row r="128" spans="1:37" s="104" customFormat="1" ht="15" x14ac:dyDescent="0.25">
      <c r="A128" s="168"/>
      <c r="B128" s="154"/>
      <c r="C128" s="274" t="s">
        <v>123</v>
      </c>
      <c r="D128" s="274"/>
      <c r="E128" s="274"/>
      <c r="F128" s="169"/>
      <c r="G128" s="170"/>
      <c r="H128" s="170"/>
      <c r="I128" s="170"/>
      <c r="J128" s="171">
        <v>154.4</v>
      </c>
      <c r="K128" s="170"/>
      <c r="L128" s="171">
        <v>752.7</v>
      </c>
      <c r="M128" s="170"/>
      <c r="N128" s="172"/>
      <c r="Z128" s="144"/>
      <c r="AB128" s="152"/>
      <c r="AG128" s="110" t="s">
        <v>123</v>
      </c>
      <c r="AH128" s="152"/>
      <c r="AK128" s="152"/>
    </row>
    <row r="129" spans="1:37" s="104" customFormat="1" ht="15" x14ac:dyDescent="0.25">
      <c r="A129" s="155"/>
      <c r="B129" s="154"/>
      <c r="C129" s="254" t="s">
        <v>124</v>
      </c>
      <c r="D129" s="254"/>
      <c r="E129" s="254"/>
      <c r="F129" s="156"/>
      <c r="G129" s="160"/>
      <c r="H129" s="160"/>
      <c r="I129" s="160"/>
      <c r="J129" s="167"/>
      <c r="K129" s="160"/>
      <c r="L129" s="159">
        <v>752.7</v>
      </c>
      <c r="M129" s="160"/>
      <c r="N129" s="177">
        <v>17847</v>
      </c>
      <c r="Z129" s="144"/>
      <c r="AB129" s="152"/>
      <c r="AF129" s="110" t="s">
        <v>124</v>
      </c>
      <c r="AH129" s="152"/>
      <c r="AK129" s="152"/>
    </row>
    <row r="130" spans="1:37" s="104" customFormat="1" ht="23.25" x14ac:dyDescent="0.25">
      <c r="A130" s="155"/>
      <c r="B130" s="154" t="s">
        <v>229</v>
      </c>
      <c r="C130" s="254" t="s">
        <v>230</v>
      </c>
      <c r="D130" s="254"/>
      <c r="E130" s="254"/>
      <c r="F130" s="156" t="s">
        <v>125</v>
      </c>
      <c r="G130" s="163">
        <v>74</v>
      </c>
      <c r="H130" s="160"/>
      <c r="I130" s="163">
        <v>74</v>
      </c>
      <c r="J130" s="167"/>
      <c r="K130" s="160"/>
      <c r="L130" s="159">
        <v>557</v>
      </c>
      <c r="M130" s="160"/>
      <c r="N130" s="177">
        <v>13207</v>
      </c>
      <c r="Z130" s="144"/>
      <c r="AB130" s="152"/>
      <c r="AF130" s="110" t="s">
        <v>230</v>
      </c>
      <c r="AH130" s="152"/>
      <c r="AK130" s="152"/>
    </row>
    <row r="131" spans="1:37" s="104" customFormat="1" ht="23.25" x14ac:dyDescent="0.25">
      <c r="A131" s="155"/>
      <c r="B131" s="154" t="s">
        <v>231</v>
      </c>
      <c r="C131" s="254" t="s">
        <v>232</v>
      </c>
      <c r="D131" s="254"/>
      <c r="E131" s="254"/>
      <c r="F131" s="156" t="s">
        <v>125</v>
      </c>
      <c r="G131" s="163">
        <v>36</v>
      </c>
      <c r="H131" s="160"/>
      <c r="I131" s="163">
        <v>36</v>
      </c>
      <c r="J131" s="167"/>
      <c r="K131" s="160"/>
      <c r="L131" s="159">
        <v>270.97000000000003</v>
      </c>
      <c r="M131" s="160"/>
      <c r="N131" s="177">
        <v>6425</v>
      </c>
      <c r="Z131" s="144"/>
      <c r="AB131" s="152"/>
      <c r="AF131" s="110" t="s">
        <v>232</v>
      </c>
      <c r="AH131" s="152"/>
      <c r="AK131" s="152"/>
    </row>
    <row r="132" spans="1:37" s="104" customFormat="1" ht="15" x14ac:dyDescent="0.25">
      <c r="A132" s="173"/>
      <c r="B132" s="174"/>
      <c r="C132" s="270" t="s">
        <v>126</v>
      </c>
      <c r="D132" s="270"/>
      <c r="E132" s="270"/>
      <c r="F132" s="147"/>
      <c r="G132" s="148"/>
      <c r="H132" s="148"/>
      <c r="I132" s="148"/>
      <c r="J132" s="150"/>
      <c r="K132" s="148"/>
      <c r="L132" s="179">
        <v>1580.67</v>
      </c>
      <c r="M132" s="170"/>
      <c r="N132" s="178">
        <v>37479</v>
      </c>
      <c r="Z132" s="144"/>
      <c r="AB132" s="152"/>
      <c r="AH132" s="152" t="s">
        <v>126</v>
      </c>
      <c r="AK132" s="152"/>
    </row>
    <row r="133" spans="1:37" s="104" customFormat="1" ht="34.5" x14ac:dyDescent="0.25">
      <c r="A133" s="145" t="s">
        <v>10</v>
      </c>
      <c r="B133" s="146" t="s">
        <v>242</v>
      </c>
      <c r="C133" s="270" t="s">
        <v>243</v>
      </c>
      <c r="D133" s="270"/>
      <c r="E133" s="270"/>
      <c r="F133" s="147" t="s">
        <v>17</v>
      </c>
      <c r="G133" s="148"/>
      <c r="H133" s="148"/>
      <c r="I133" s="149">
        <v>10</v>
      </c>
      <c r="J133" s="150"/>
      <c r="K133" s="148"/>
      <c r="L133" s="150"/>
      <c r="M133" s="148"/>
      <c r="N133" s="151"/>
      <c r="Z133" s="144"/>
      <c r="AB133" s="152" t="s">
        <v>243</v>
      </c>
      <c r="AH133" s="152"/>
      <c r="AK133" s="152"/>
    </row>
    <row r="134" spans="1:37" s="104" customFormat="1" ht="15" x14ac:dyDescent="0.25">
      <c r="A134" s="153"/>
      <c r="B134" s="154" t="s">
        <v>237</v>
      </c>
      <c r="C134" s="254" t="s">
        <v>238</v>
      </c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71"/>
      <c r="Z134" s="144"/>
      <c r="AB134" s="152"/>
      <c r="AC134" s="110" t="s">
        <v>238</v>
      </c>
      <c r="AH134" s="152"/>
      <c r="AK134" s="152"/>
    </row>
    <row r="135" spans="1:37" s="104" customFormat="1" ht="45.75" x14ac:dyDescent="0.25">
      <c r="A135" s="153"/>
      <c r="B135" s="154" t="s">
        <v>221</v>
      </c>
      <c r="C135" s="254" t="s">
        <v>222</v>
      </c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71"/>
      <c r="Z135" s="144"/>
      <c r="AB135" s="152"/>
      <c r="AC135" s="110" t="s">
        <v>222</v>
      </c>
      <c r="AH135" s="152"/>
      <c r="AK135" s="152"/>
    </row>
    <row r="136" spans="1:37" s="104" customFormat="1" ht="33.75" x14ac:dyDescent="0.25">
      <c r="A136" s="153"/>
      <c r="B136" s="154" t="s">
        <v>223</v>
      </c>
      <c r="C136" s="254" t="s">
        <v>224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71"/>
      <c r="Z136" s="144"/>
      <c r="AB136" s="152"/>
      <c r="AC136" s="110" t="s">
        <v>224</v>
      </c>
      <c r="AH136" s="152"/>
      <c r="AK136" s="152"/>
    </row>
    <row r="137" spans="1:37" s="104" customFormat="1" ht="15" x14ac:dyDescent="0.25">
      <c r="A137" s="155"/>
      <c r="B137" s="154" t="s">
        <v>235</v>
      </c>
      <c r="C137" s="254" t="s">
        <v>236</v>
      </c>
      <c r="D137" s="254"/>
      <c r="E137" s="254"/>
      <c r="F137" s="156" t="s">
        <v>122</v>
      </c>
      <c r="G137" s="164">
        <v>2.7</v>
      </c>
      <c r="H137" s="162">
        <v>0.97499999999999998</v>
      </c>
      <c r="I137" s="162">
        <v>26.324999999999999</v>
      </c>
      <c r="J137" s="159">
        <v>14.09</v>
      </c>
      <c r="K137" s="160"/>
      <c r="L137" s="159">
        <v>370.92</v>
      </c>
      <c r="M137" s="160"/>
      <c r="N137" s="161"/>
      <c r="Z137" s="144"/>
      <c r="AB137" s="152"/>
      <c r="AD137" s="110" t="s">
        <v>236</v>
      </c>
      <c r="AH137" s="152"/>
      <c r="AK137" s="152"/>
    </row>
    <row r="138" spans="1:37" s="104" customFormat="1" ht="15" x14ac:dyDescent="0.25">
      <c r="A138" s="155"/>
      <c r="B138" s="154" t="s">
        <v>227</v>
      </c>
      <c r="C138" s="254" t="s">
        <v>228</v>
      </c>
      <c r="D138" s="254"/>
      <c r="E138" s="254"/>
      <c r="F138" s="156" t="s">
        <v>122</v>
      </c>
      <c r="G138" s="164">
        <v>1.8</v>
      </c>
      <c r="H138" s="162">
        <v>0.97499999999999998</v>
      </c>
      <c r="I138" s="157">
        <v>17.55</v>
      </c>
      <c r="J138" s="159">
        <v>9.17</v>
      </c>
      <c r="K138" s="160"/>
      <c r="L138" s="159">
        <v>160.93</v>
      </c>
      <c r="M138" s="160"/>
      <c r="N138" s="161"/>
      <c r="Z138" s="144"/>
      <c r="AB138" s="152"/>
      <c r="AD138" s="110" t="s">
        <v>228</v>
      </c>
      <c r="AH138" s="152"/>
      <c r="AK138" s="152"/>
    </row>
    <row r="139" spans="1:37" s="104" customFormat="1" ht="15" x14ac:dyDescent="0.25">
      <c r="A139" s="165"/>
      <c r="B139" s="154" t="s">
        <v>8</v>
      </c>
      <c r="C139" s="254" t="s">
        <v>118</v>
      </c>
      <c r="D139" s="254"/>
      <c r="E139" s="254"/>
      <c r="F139" s="156"/>
      <c r="G139" s="160"/>
      <c r="H139" s="160"/>
      <c r="I139" s="160"/>
      <c r="J139" s="159">
        <v>54.55</v>
      </c>
      <c r="K139" s="162">
        <v>0.97499999999999998</v>
      </c>
      <c r="L139" s="159">
        <v>531.86</v>
      </c>
      <c r="M139" s="157">
        <v>23.71</v>
      </c>
      <c r="N139" s="177">
        <v>12610</v>
      </c>
      <c r="Z139" s="144"/>
      <c r="AB139" s="152"/>
      <c r="AE139" s="110" t="s">
        <v>118</v>
      </c>
      <c r="AH139" s="152"/>
      <c r="AK139" s="152"/>
    </row>
    <row r="140" spans="1:37" s="104" customFormat="1" ht="15" x14ac:dyDescent="0.25">
      <c r="A140" s="155"/>
      <c r="B140" s="154"/>
      <c r="C140" s="254" t="s">
        <v>121</v>
      </c>
      <c r="D140" s="254"/>
      <c r="E140" s="254"/>
      <c r="F140" s="156" t="s">
        <v>122</v>
      </c>
      <c r="G140" s="164">
        <v>4.5</v>
      </c>
      <c r="H140" s="162">
        <v>0.97499999999999998</v>
      </c>
      <c r="I140" s="162">
        <v>43.875</v>
      </c>
      <c r="J140" s="167"/>
      <c r="K140" s="160"/>
      <c r="L140" s="167"/>
      <c r="M140" s="160"/>
      <c r="N140" s="161"/>
      <c r="Z140" s="144"/>
      <c r="AB140" s="152"/>
      <c r="AF140" s="110" t="s">
        <v>121</v>
      </c>
      <c r="AH140" s="152"/>
      <c r="AK140" s="152"/>
    </row>
    <row r="141" spans="1:37" s="104" customFormat="1" ht="15" x14ac:dyDescent="0.25">
      <c r="A141" s="168"/>
      <c r="B141" s="154"/>
      <c r="C141" s="274" t="s">
        <v>123</v>
      </c>
      <c r="D141" s="274"/>
      <c r="E141" s="274"/>
      <c r="F141" s="169"/>
      <c r="G141" s="170"/>
      <c r="H141" s="170"/>
      <c r="I141" s="170"/>
      <c r="J141" s="171">
        <v>54.55</v>
      </c>
      <c r="K141" s="170"/>
      <c r="L141" s="171">
        <v>531.86</v>
      </c>
      <c r="M141" s="170"/>
      <c r="N141" s="172"/>
      <c r="Z141" s="144"/>
      <c r="AB141" s="152"/>
      <c r="AG141" s="110" t="s">
        <v>123</v>
      </c>
      <c r="AH141" s="152"/>
      <c r="AK141" s="152"/>
    </row>
    <row r="142" spans="1:37" s="104" customFormat="1" ht="15" x14ac:dyDescent="0.25">
      <c r="A142" s="155"/>
      <c r="B142" s="154"/>
      <c r="C142" s="254" t="s">
        <v>124</v>
      </c>
      <c r="D142" s="254"/>
      <c r="E142" s="254"/>
      <c r="F142" s="156"/>
      <c r="G142" s="160"/>
      <c r="H142" s="160"/>
      <c r="I142" s="160"/>
      <c r="J142" s="167"/>
      <c r="K142" s="160"/>
      <c r="L142" s="159">
        <v>531.86</v>
      </c>
      <c r="M142" s="160"/>
      <c r="N142" s="177">
        <v>12610</v>
      </c>
      <c r="Z142" s="144"/>
      <c r="AB142" s="152"/>
      <c r="AF142" s="110" t="s">
        <v>124</v>
      </c>
      <c r="AH142" s="152"/>
      <c r="AK142" s="152"/>
    </row>
    <row r="143" spans="1:37" s="104" customFormat="1" ht="23.25" x14ac:dyDescent="0.25">
      <c r="A143" s="155"/>
      <c r="B143" s="154" t="s">
        <v>229</v>
      </c>
      <c r="C143" s="254" t="s">
        <v>230</v>
      </c>
      <c r="D143" s="254"/>
      <c r="E143" s="254"/>
      <c r="F143" s="156" t="s">
        <v>125</v>
      </c>
      <c r="G143" s="163">
        <v>74</v>
      </c>
      <c r="H143" s="160"/>
      <c r="I143" s="163">
        <v>74</v>
      </c>
      <c r="J143" s="167"/>
      <c r="K143" s="160"/>
      <c r="L143" s="159">
        <v>393.58</v>
      </c>
      <c r="M143" s="160"/>
      <c r="N143" s="177">
        <v>9331</v>
      </c>
      <c r="Z143" s="144"/>
      <c r="AB143" s="152"/>
      <c r="AF143" s="110" t="s">
        <v>230</v>
      </c>
      <c r="AH143" s="152"/>
      <c r="AK143" s="152"/>
    </row>
    <row r="144" spans="1:37" s="104" customFormat="1" ht="23.25" x14ac:dyDescent="0.25">
      <c r="A144" s="155"/>
      <c r="B144" s="154" t="s">
        <v>231</v>
      </c>
      <c r="C144" s="254" t="s">
        <v>232</v>
      </c>
      <c r="D144" s="254"/>
      <c r="E144" s="254"/>
      <c r="F144" s="156" t="s">
        <v>125</v>
      </c>
      <c r="G144" s="163">
        <v>36</v>
      </c>
      <c r="H144" s="160"/>
      <c r="I144" s="163">
        <v>36</v>
      </c>
      <c r="J144" s="167"/>
      <c r="K144" s="160"/>
      <c r="L144" s="159">
        <v>191.47</v>
      </c>
      <c r="M144" s="160"/>
      <c r="N144" s="177">
        <v>4540</v>
      </c>
      <c r="Z144" s="144"/>
      <c r="AB144" s="152"/>
      <c r="AF144" s="110" t="s">
        <v>232</v>
      </c>
      <c r="AH144" s="152"/>
      <c r="AK144" s="152"/>
    </row>
    <row r="145" spans="1:37" s="104" customFormat="1" ht="15" x14ac:dyDescent="0.25">
      <c r="A145" s="173"/>
      <c r="B145" s="174"/>
      <c r="C145" s="270" t="s">
        <v>126</v>
      </c>
      <c r="D145" s="270"/>
      <c r="E145" s="270"/>
      <c r="F145" s="147"/>
      <c r="G145" s="148"/>
      <c r="H145" s="148"/>
      <c r="I145" s="148"/>
      <c r="J145" s="150"/>
      <c r="K145" s="148"/>
      <c r="L145" s="179">
        <v>1116.9100000000001</v>
      </c>
      <c r="M145" s="170"/>
      <c r="N145" s="178">
        <v>26481</v>
      </c>
      <c r="Z145" s="144"/>
      <c r="AB145" s="152"/>
      <c r="AH145" s="152" t="s">
        <v>126</v>
      </c>
      <c r="AK145" s="152"/>
    </row>
    <row r="146" spans="1:37" s="104" customFormat="1" ht="45.75" x14ac:dyDescent="0.25">
      <c r="A146" s="145" t="s">
        <v>163</v>
      </c>
      <c r="B146" s="146" t="s">
        <v>244</v>
      </c>
      <c r="C146" s="270" t="s">
        <v>245</v>
      </c>
      <c r="D146" s="270"/>
      <c r="E146" s="270"/>
      <c r="F146" s="147" t="s">
        <v>17</v>
      </c>
      <c r="G146" s="148"/>
      <c r="H146" s="148"/>
      <c r="I146" s="149">
        <v>5</v>
      </c>
      <c r="J146" s="150"/>
      <c r="K146" s="148"/>
      <c r="L146" s="150"/>
      <c r="M146" s="148"/>
      <c r="N146" s="151"/>
      <c r="Z146" s="144"/>
      <c r="AB146" s="152" t="s">
        <v>245</v>
      </c>
      <c r="AH146" s="152"/>
      <c r="AK146" s="152"/>
    </row>
    <row r="147" spans="1:37" s="104" customFormat="1" ht="15" x14ac:dyDescent="0.25">
      <c r="A147" s="153"/>
      <c r="B147" s="154" t="s">
        <v>237</v>
      </c>
      <c r="C147" s="254" t="s">
        <v>238</v>
      </c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71"/>
      <c r="Z147" s="144"/>
      <c r="AB147" s="152"/>
      <c r="AC147" s="110" t="s">
        <v>238</v>
      </c>
      <c r="AH147" s="152"/>
      <c r="AK147" s="152"/>
    </row>
    <row r="148" spans="1:37" s="104" customFormat="1" ht="45.75" x14ac:dyDescent="0.25">
      <c r="A148" s="153"/>
      <c r="B148" s="154" t="s">
        <v>221</v>
      </c>
      <c r="C148" s="254" t="s">
        <v>222</v>
      </c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71"/>
      <c r="Z148" s="144"/>
      <c r="AB148" s="152"/>
      <c r="AC148" s="110" t="s">
        <v>222</v>
      </c>
      <c r="AH148" s="152"/>
      <c r="AK148" s="152"/>
    </row>
    <row r="149" spans="1:37" s="104" customFormat="1" ht="33.75" x14ac:dyDescent="0.25">
      <c r="A149" s="153"/>
      <c r="B149" s="154" t="s">
        <v>223</v>
      </c>
      <c r="C149" s="254" t="s">
        <v>224</v>
      </c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71"/>
      <c r="Z149" s="144"/>
      <c r="AB149" s="152"/>
      <c r="AC149" s="110" t="s">
        <v>224</v>
      </c>
      <c r="AH149" s="152"/>
      <c r="AK149" s="152"/>
    </row>
    <row r="150" spans="1:37" s="104" customFormat="1" ht="15" x14ac:dyDescent="0.25">
      <c r="A150" s="155"/>
      <c r="B150" s="154" t="s">
        <v>246</v>
      </c>
      <c r="C150" s="254" t="s">
        <v>247</v>
      </c>
      <c r="D150" s="254"/>
      <c r="E150" s="254"/>
      <c r="F150" s="156" t="s">
        <v>122</v>
      </c>
      <c r="G150" s="157">
        <v>4.32</v>
      </c>
      <c r="H150" s="162">
        <v>0.97499999999999998</v>
      </c>
      <c r="I150" s="157">
        <v>21.06</v>
      </c>
      <c r="J150" s="159">
        <v>9.6199999999999992</v>
      </c>
      <c r="K150" s="160"/>
      <c r="L150" s="159">
        <v>202.6</v>
      </c>
      <c r="M150" s="160"/>
      <c r="N150" s="161"/>
      <c r="Z150" s="144"/>
      <c r="AB150" s="152"/>
      <c r="AD150" s="110" t="s">
        <v>247</v>
      </c>
      <c r="AH150" s="152"/>
      <c r="AK150" s="152"/>
    </row>
    <row r="151" spans="1:37" s="104" customFormat="1" ht="15" x14ac:dyDescent="0.25">
      <c r="A151" s="155"/>
      <c r="B151" s="154" t="s">
        <v>235</v>
      </c>
      <c r="C151" s="254" t="s">
        <v>236</v>
      </c>
      <c r="D151" s="254"/>
      <c r="E151" s="254"/>
      <c r="F151" s="156" t="s">
        <v>122</v>
      </c>
      <c r="G151" s="157">
        <v>12.96</v>
      </c>
      <c r="H151" s="162">
        <v>0.97499999999999998</v>
      </c>
      <c r="I151" s="157">
        <v>63.18</v>
      </c>
      <c r="J151" s="159">
        <v>14.09</v>
      </c>
      <c r="K151" s="160"/>
      <c r="L151" s="159">
        <v>890.21</v>
      </c>
      <c r="M151" s="160"/>
      <c r="N151" s="161"/>
      <c r="Z151" s="144"/>
      <c r="AB151" s="152"/>
      <c r="AD151" s="110" t="s">
        <v>236</v>
      </c>
      <c r="AH151" s="152"/>
      <c r="AK151" s="152"/>
    </row>
    <row r="152" spans="1:37" s="104" customFormat="1" ht="15" x14ac:dyDescent="0.25">
      <c r="A152" s="155"/>
      <c r="B152" s="154" t="s">
        <v>227</v>
      </c>
      <c r="C152" s="254" t="s">
        <v>228</v>
      </c>
      <c r="D152" s="254"/>
      <c r="E152" s="254"/>
      <c r="F152" s="156" t="s">
        <v>122</v>
      </c>
      <c r="G152" s="157">
        <v>4.32</v>
      </c>
      <c r="H152" s="162">
        <v>0.97499999999999998</v>
      </c>
      <c r="I152" s="157">
        <v>21.06</v>
      </c>
      <c r="J152" s="159">
        <v>9.17</v>
      </c>
      <c r="K152" s="160"/>
      <c r="L152" s="159">
        <v>193.12</v>
      </c>
      <c r="M152" s="160"/>
      <c r="N152" s="161"/>
      <c r="Z152" s="144"/>
      <c r="AB152" s="152"/>
      <c r="AD152" s="110" t="s">
        <v>228</v>
      </c>
      <c r="AH152" s="152"/>
      <c r="AK152" s="152"/>
    </row>
    <row r="153" spans="1:37" s="104" customFormat="1" ht="15" x14ac:dyDescent="0.25">
      <c r="A153" s="165"/>
      <c r="B153" s="154" t="s">
        <v>8</v>
      </c>
      <c r="C153" s="254" t="s">
        <v>118</v>
      </c>
      <c r="D153" s="254"/>
      <c r="E153" s="254"/>
      <c r="F153" s="156"/>
      <c r="G153" s="160"/>
      <c r="H153" s="160"/>
      <c r="I153" s="160"/>
      <c r="J153" s="159">
        <v>263.77999999999997</v>
      </c>
      <c r="K153" s="162">
        <v>0.97499999999999998</v>
      </c>
      <c r="L153" s="183">
        <v>1285.93</v>
      </c>
      <c r="M153" s="157">
        <v>23.71</v>
      </c>
      <c r="N153" s="177">
        <v>30489</v>
      </c>
      <c r="Z153" s="144"/>
      <c r="AB153" s="152"/>
      <c r="AE153" s="110" t="s">
        <v>118</v>
      </c>
      <c r="AH153" s="152"/>
      <c r="AK153" s="152"/>
    </row>
    <row r="154" spans="1:37" s="104" customFormat="1" ht="15" x14ac:dyDescent="0.25">
      <c r="A154" s="155"/>
      <c r="B154" s="154"/>
      <c r="C154" s="254" t="s">
        <v>121</v>
      </c>
      <c r="D154" s="254"/>
      <c r="E154" s="254"/>
      <c r="F154" s="156" t="s">
        <v>122</v>
      </c>
      <c r="G154" s="164">
        <v>21.6</v>
      </c>
      <c r="H154" s="162">
        <v>0.97499999999999998</v>
      </c>
      <c r="I154" s="164">
        <v>105.3</v>
      </c>
      <c r="J154" s="167"/>
      <c r="K154" s="160"/>
      <c r="L154" s="167"/>
      <c r="M154" s="160"/>
      <c r="N154" s="161"/>
      <c r="Z154" s="144"/>
      <c r="AB154" s="152"/>
      <c r="AF154" s="110" t="s">
        <v>121</v>
      </c>
      <c r="AH154" s="152"/>
      <c r="AK154" s="152"/>
    </row>
    <row r="155" spans="1:37" s="104" customFormat="1" ht="15" x14ac:dyDescent="0.25">
      <c r="A155" s="168"/>
      <c r="B155" s="154"/>
      <c r="C155" s="274" t="s">
        <v>123</v>
      </c>
      <c r="D155" s="274"/>
      <c r="E155" s="274"/>
      <c r="F155" s="169"/>
      <c r="G155" s="170"/>
      <c r="H155" s="170"/>
      <c r="I155" s="170"/>
      <c r="J155" s="171">
        <v>263.77999999999997</v>
      </c>
      <c r="K155" s="170"/>
      <c r="L155" s="184">
        <v>1285.93</v>
      </c>
      <c r="M155" s="170"/>
      <c r="N155" s="172"/>
      <c r="Z155" s="144"/>
      <c r="AB155" s="152"/>
      <c r="AG155" s="110" t="s">
        <v>123</v>
      </c>
      <c r="AH155" s="152"/>
      <c r="AK155" s="152"/>
    </row>
    <row r="156" spans="1:37" s="104" customFormat="1" ht="15" x14ac:dyDescent="0.25">
      <c r="A156" s="155"/>
      <c r="B156" s="154"/>
      <c r="C156" s="254" t="s">
        <v>124</v>
      </c>
      <c r="D156" s="254"/>
      <c r="E156" s="254"/>
      <c r="F156" s="156"/>
      <c r="G156" s="160"/>
      <c r="H156" s="160"/>
      <c r="I156" s="160"/>
      <c r="J156" s="167"/>
      <c r="K156" s="160"/>
      <c r="L156" s="183">
        <v>1285.93</v>
      </c>
      <c r="M156" s="160"/>
      <c r="N156" s="177">
        <v>30489</v>
      </c>
      <c r="Z156" s="144"/>
      <c r="AB156" s="152"/>
      <c r="AF156" s="110" t="s">
        <v>124</v>
      </c>
      <c r="AH156" s="152"/>
      <c r="AK156" s="152"/>
    </row>
    <row r="157" spans="1:37" s="104" customFormat="1" ht="23.25" x14ac:dyDescent="0.25">
      <c r="A157" s="155"/>
      <c r="B157" s="154" t="s">
        <v>229</v>
      </c>
      <c r="C157" s="254" t="s">
        <v>230</v>
      </c>
      <c r="D157" s="254"/>
      <c r="E157" s="254"/>
      <c r="F157" s="156" t="s">
        <v>125</v>
      </c>
      <c r="G157" s="163">
        <v>74</v>
      </c>
      <c r="H157" s="160"/>
      <c r="I157" s="163">
        <v>74</v>
      </c>
      <c r="J157" s="167"/>
      <c r="K157" s="160"/>
      <c r="L157" s="159">
        <v>951.59</v>
      </c>
      <c r="M157" s="160"/>
      <c r="N157" s="177">
        <v>22562</v>
      </c>
      <c r="Z157" s="144"/>
      <c r="AB157" s="152"/>
      <c r="AF157" s="110" t="s">
        <v>230</v>
      </c>
      <c r="AH157" s="152"/>
      <c r="AK157" s="152"/>
    </row>
    <row r="158" spans="1:37" s="104" customFormat="1" ht="23.25" x14ac:dyDescent="0.25">
      <c r="A158" s="155"/>
      <c r="B158" s="154" t="s">
        <v>231</v>
      </c>
      <c r="C158" s="254" t="s">
        <v>232</v>
      </c>
      <c r="D158" s="254"/>
      <c r="E158" s="254"/>
      <c r="F158" s="156" t="s">
        <v>125</v>
      </c>
      <c r="G158" s="163">
        <v>36</v>
      </c>
      <c r="H158" s="160"/>
      <c r="I158" s="163">
        <v>36</v>
      </c>
      <c r="J158" s="167"/>
      <c r="K158" s="160"/>
      <c r="L158" s="159">
        <v>462.93</v>
      </c>
      <c r="M158" s="160"/>
      <c r="N158" s="177">
        <v>10976</v>
      </c>
      <c r="Z158" s="144"/>
      <c r="AB158" s="152"/>
      <c r="AF158" s="110" t="s">
        <v>232</v>
      </c>
      <c r="AH158" s="152"/>
      <c r="AK158" s="152"/>
    </row>
    <row r="159" spans="1:37" s="104" customFormat="1" ht="15" x14ac:dyDescent="0.25">
      <c r="A159" s="173"/>
      <c r="B159" s="174"/>
      <c r="C159" s="270" t="s">
        <v>126</v>
      </c>
      <c r="D159" s="270"/>
      <c r="E159" s="270"/>
      <c r="F159" s="147"/>
      <c r="G159" s="148"/>
      <c r="H159" s="148"/>
      <c r="I159" s="148"/>
      <c r="J159" s="150"/>
      <c r="K159" s="148"/>
      <c r="L159" s="179">
        <v>2700.45</v>
      </c>
      <c r="M159" s="170"/>
      <c r="N159" s="178">
        <v>64027</v>
      </c>
      <c r="Z159" s="144"/>
      <c r="AB159" s="152"/>
      <c r="AH159" s="152" t="s">
        <v>126</v>
      </c>
      <c r="AK159" s="152"/>
    </row>
    <row r="160" spans="1:37" s="104" customFormat="1" ht="15" x14ac:dyDescent="0.25">
      <c r="A160" s="267" t="s">
        <v>248</v>
      </c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9"/>
      <c r="Z160" s="144"/>
      <c r="AA160" s="110" t="s">
        <v>248</v>
      </c>
      <c r="AB160" s="152"/>
      <c r="AH160" s="152"/>
      <c r="AK160" s="152"/>
    </row>
    <row r="161" spans="1:37" s="104" customFormat="1" ht="23.25" x14ac:dyDescent="0.25">
      <c r="A161" s="145" t="s">
        <v>11</v>
      </c>
      <c r="B161" s="146" t="s">
        <v>249</v>
      </c>
      <c r="C161" s="270" t="s">
        <v>250</v>
      </c>
      <c r="D161" s="270"/>
      <c r="E161" s="270"/>
      <c r="F161" s="147" t="s">
        <v>17</v>
      </c>
      <c r="G161" s="148"/>
      <c r="H161" s="148"/>
      <c r="I161" s="149">
        <v>10</v>
      </c>
      <c r="J161" s="150"/>
      <c r="K161" s="148"/>
      <c r="L161" s="150"/>
      <c r="M161" s="148"/>
      <c r="N161" s="151"/>
      <c r="Z161" s="144"/>
      <c r="AB161" s="152" t="s">
        <v>250</v>
      </c>
      <c r="AH161" s="152"/>
      <c r="AK161" s="152"/>
    </row>
    <row r="162" spans="1:37" s="104" customFormat="1" ht="45.75" x14ac:dyDescent="0.25">
      <c r="A162" s="153"/>
      <c r="B162" s="154" t="s">
        <v>221</v>
      </c>
      <c r="C162" s="254" t="s">
        <v>222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71"/>
      <c r="Z162" s="144"/>
      <c r="AB162" s="152"/>
      <c r="AC162" s="110" t="s">
        <v>222</v>
      </c>
      <c r="AH162" s="152"/>
      <c r="AK162" s="152"/>
    </row>
    <row r="163" spans="1:37" s="104" customFormat="1" ht="33.75" x14ac:dyDescent="0.25">
      <c r="A163" s="153"/>
      <c r="B163" s="154" t="s">
        <v>223</v>
      </c>
      <c r="C163" s="254" t="s">
        <v>224</v>
      </c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71"/>
      <c r="Z163" s="144"/>
      <c r="AB163" s="152"/>
      <c r="AC163" s="110" t="s">
        <v>224</v>
      </c>
      <c r="AH163" s="152"/>
      <c r="AK163" s="152"/>
    </row>
    <row r="164" spans="1:37" s="104" customFormat="1" ht="15" x14ac:dyDescent="0.25">
      <c r="A164" s="155"/>
      <c r="B164" s="154" t="s">
        <v>251</v>
      </c>
      <c r="C164" s="254" t="s">
        <v>252</v>
      </c>
      <c r="D164" s="254"/>
      <c r="E164" s="254"/>
      <c r="F164" s="156" t="s">
        <v>122</v>
      </c>
      <c r="G164" s="164">
        <v>0.5</v>
      </c>
      <c r="H164" s="157">
        <v>1.95</v>
      </c>
      <c r="I164" s="157">
        <v>9.75</v>
      </c>
      <c r="J164" s="159">
        <v>12.92</v>
      </c>
      <c r="K164" s="160"/>
      <c r="L164" s="159">
        <v>125.97</v>
      </c>
      <c r="M164" s="160"/>
      <c r="N164" s="161"/>
      <c r="Z164" s="144"/>
      <c r="AB164" s="152"/>
      <c r="AD164" s="110" t="s">
        <v>252</v>
      </c>
      <c r="AH164" s="152"/>
      <c r="AK164" s="152"/>
    </row>
    <row r="165" spans="1:37" s="104" customFormat="1" ht="15" x14ac:dyDescent="0.25">
      <c r="A165" s="155"/>
      <c r="B165" s="154" t="s">
        <v>225</v>
      </c>
      <c r="C165" s="254" t="s">
        <v>226</v>
      </c>
      <c r="D165" s="254"/>
      <c r="E165" s="254"/>
      <c r="F165" s="156" t="s">
        <v>122</v>
      </c>
      <c r="G165" s="164">
        <v>0.5</v>
      </c>
      <c r="H165" s="157">
        <v>1.95</v>
      </c>
      <c r="I165" s="157">
        <v>9.75</v>
      </c>
      <c r="J165" s="159">
        <v>12.69</v>
      </c>
      <c r="K165" s="160"/>
      <c r="L165" s="159">
        <v>123.73</v>
      </c>
      <c r="M165" s="160"/>
      <c r="N165" s="161"/>
      <c r="Z165" s="144"/>
      <c r="AB165" s="152"/>
      <c r="AD165" s="110" t="s">
        <v>226</v>
      </c>
      <c r="AH165" s="152"/>
      <c r="AK165" s="152"/>
    </row>
    <row r="166" spans="1:37" s="104" customFormat="1" ht="15" x14ac:dyDescent="0.25">
      <c r="A166" s="165"/>
      <c r="B166" s="154" t="s">
        <v>8</v>
      </c>
      <c r="C166" s="254" t="s">
        <v>118</v>
      </c>
      <c r="D166" s="254"/>
      <c r="E166" s="254"/>
      <c r="F166" s="156"/>
      <c r="G166" s="160"/>
      <c r="H166" s="160"/>
      <c r="I166" s="160"/>
      <c r="J166" s="159">
        <v>12.81</v>
      </c>
      <c r="K166" s="157">
        <v>1.95</v>
      </c>
      <c r="L166" s="159">
        <v>249.8</v>
      </c>
      <c r="M166" s="157">
        <v>23.71</v>
      </c>
      <c r="N166" s="177">
        <v>5923</v>
      </c>
      <c r="Z166" s="144"/>
      <c r="AB166" s="152"/>
      <c r="AE166" s="110" t="s">
        <v>118</v>
      </c>
      <c r="AH166" s="152"/>
      <c r="AK166" s="152"/>
    </row>
    <row r="167" spans="1:37" s="104" customFormat="1" ht="15" x14ac:dyDescent="0.25">
      <c r="A167" s="155"/>
      <c r="B167" s="154"/>
      <c r="C167" s="254" t="s">
        <v>121</v>
      </c>
      <c r="D167" s="254"/>
      <c r="E167" s="254"/>
      <c r="F167" s="156" t="s">
        <v>122</v>
      </c>
      <c r="G167" s="163">
        <v>1</v>
      </c>
      <c r="H167" s="157">
        <v>1.95</v>
      </c>
      <c r="I167" s="164">
        <v>19.5</v>
      </c>
      <c r="J167" s="167"/>
      <c r="K167" s="160"/>
      <c r="L167" s="167"/>
      <c r="M167" s="160"/>
      <c r="N167" s="161"/>
      <c r="Z167" s="144"/>
      <c r="AB167" s="152"/>
      <c r="AF167" s="110" t="s">
        <v>121</v>
      </c>
      <c r="AH167" s="152"/>
      <c r="AK167" s="152"/>
    </row>
    <row r="168" spans="1:37" s="104" customFormat="1" ht="15" x14ac:dyDescent="0.25">
      <c r="A168" s="168"/>
      <c r="B168" s="154"/>
      <c r="C168" s="274" t="s">
        <v>123</v>
      </c>
      <c r="D168" s="274"/>
      <c r="E168" s="274"/>
      <c r="F168" s="169"/>
      <c r="G168" s="170"/>
      <c r="H168" s="170"/>
      <c r="I168" s="170"/>
      <c r="J168" s="171">
        <v>12.81</v>
      </c>
      <c r="K168" s="170"/>
      <c r="L168" s="171">
        <v>249.8</v>
      </c>
      <c r="M168" s="170"/>
      <c r="N168" s="172"/>
      <c r="Z168" s="144"/>
      <c r="AB168" s="152"/>
      <c r="AG168" s="110" t="s">
        <v>123</v>
      </c>
      <c r="AH168" s="152"/>
      <c r="AK168" s="152"/>
    </row>
    <row r="169" spans="1:37" s="104" customFormat="1" ht="15" x14ac:dyDescent="0.25">
      <c r="A169" s="155"/>
      <c r="B169" s="154"/>
      <c r="C169" s="254" t="s">
        <v>124</v>
      </c>
      <c r="D169" s="254"/>
      <c r="E169" s="254"/>
      <c r="F169" s="156"/>
      <c r="G169" s="160"/>
      <c r="H169" s="160"/>
      <c r="I169" s="160"/>
      <c r="J169" s="167"/>
      <c r="K169" s="160"/>
      <c r="L169" s="159">
        <v>249.8</v>
      </c>
      <c r="M169" s="160"/>
      <c r="N169" s="177">
        <v>5923</v>
      </c>
      <c r="Z169" s="144"/>
      <c r="AB169" s="152"/>
      <c r="AF169" s="110" t="s">
        <v>124</v>
      </c>
      <c r="AH169" s="152"/>
      <c r="AK169" s="152"/>
    </row>
    <row r="170" spans="1:37" s="104" customFormat="1" ht="23.25" x14ac:dyDescent="0.25">
      <c r="A170" s="155"/>
      <c r="B170" s="154" t="s">
        <v>229</v>
      </c>
      <c r="C170" s="254" t="s">
        <v>230</v>
      </c>
      <c r="D170" s="254"/>
      <c r="E170" s="254"/>
      <c r="F170" s="156" t="s">
        <v>125</v>
      </c>
      <c r="G170" s="163">
        <v>74</v>
      </c>
      <c r="H170" s="160"/>
      <c r="I170" s="163">
        <v>74</v>
      </c>
      <c r="J170" s="167"/>
      <c r="K170" s="160"/>
      <c r="L170" s="159">
        <v>184.85</v>
      </c>
      <c r="M170" s="160"/>
      <c r="N170" s="177">
        <v>4383</v>
      </c>
      <c r="Z170" s="144"/>
      <c r="AB170" s="152"/>
      <c r="AF170" s="110" t="s">
        <v>230</v>
      </c>
      <c r="AH170" s="152"/>
      <c r="AK170" s="152"/>
    </row>
    <row r="171" spans="1:37" s="104" customFormat="1" ht="23.25" x14ac:dyDescent="0.25">
      <c r="A171" s="155"/>
      <c r="B171" s="154" t="s">
        <v>231</v>
      </c>
      <c r="C171" s="254" t="s">
        <v>232</v>
      </c>
      <c r="D171" s="254"/>
      <c r="E171" s="254"/>
      <c r="F171" s="156" t="s">
        <v>125</v>
      </c>
      <c r="G171" s="163">
        <v>36</v>
      </c>
      <c r="H171" s="160"/>
      <c r="I171" s="163">
        <v>36</v>
      </c>
      <c r="J171" s="167"/>
      <c r="K171" s="160"/>
      <c r="L171" s="159">
        <v>89.93</v>
      </c>
      <c r="M171" s="160"/>
      <c r="N171" s="177">
        <v>2132</v>
      </c>
      <c r="Z171" s="144"/>
      <c r="AB171" s="152"/>
      <c r="AF171" s="110" t="s">
        <v>232</v>
      </c>
      <c r="AH171" s="152"/>
      <c r="AK171" s="152"/>
    </row>
    <row r="172" spans="1:37" s="104" customFormat="1" ht="15" x14ac:dyDescent="0.25">
      <c r="A172" s="173"/>
      <c r="B172" s="174"/>
      <c r="C172" s="270" t="s">
        <v>126</v>
      </c>
      <c r="D172" s="270"/>
      <c r="E172" s="270"/>
      <c r="F172" s="147"/>
      <c r="G172" s="148"/>
      <c r="H172" s="148"/>
      <c r="I172" s="148"/>
      <c r="J172" s="150"/>
      <c r="K172" s="148"/>
      <c r="L172" s="175">
        <v>524.58000000000004</v>
      </c>
      <c r="M172" s="170"/>
      <c r="N172" s="178">
        <v>12438</v>
      </c>
      <c r="Z172" s="144"/>
      <c r="AB172" s="152"/>
      <c r="AH172" s="152" t="s">
        <v>126</v>
      </c>
      <c r="AK172" s="152"/>
    </row>
    <row r="173" spans="1:37" s="104" customFormat="1" ht="22.5" x14ac:dyDescent="0.25">
      <c r="A173" s="145" t="s">
        <v>12</v>
      </c>
      <c r="B173" s="146" t="s">
        <v>253</v>
      </c>
      <c r="C173" s="270" t="s">
        <v>254</v>
      </c>
      <c r="D173" s="270"/>
      <c r="E173" s="270"/>
      <c r="F173" s="147" t="s">
        <v>255</v>
      </c>
      <c r="G173" s="148"/>
      <c r="H173" s="148"/>
      <c r="I173" s="149">
        <v>11</v>
      </c>
      <c r="J173" s="150"/>
      <c r="K173" s="148"/>
      <c r="L173" s="150"/>
      <c r="M173" s="148"/>
      <c r="N173" s="151"/>
      <c r="Z173" s="144"/>
      <c r="AB173" s="152" t="s">
        <v>254</v>
      </c>
      <c r="AH173" s="152"/>
      <c r="AK173" s="152"/>
    </row>
    <row r="174" spans="1:37" s="104" customFormat="1" ht="45.75" x14ac:dyDescent="0.25">
      <c r="A174" s="153"/>
      <c r="B174" s="154" t="s">
        <v>221</v>
      </c>
      <c r="C174" s="254" t="s">
        <v>222</v>
      </c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71"/>
      <c r="Z174" s="144"/>
      <c r="AB174" s="152"/>
      <c r="AC174" s="110" t="s">
        <v>222</v>
      </c>
      <c r="AH174" s="152"/>
      <c r="AK174" s="152"/>
    </row>
    <row r="175" spans="1:37" s="104" customFormat="1" ht="33.75" x14ac:dyDescent="0.25">
      <c r="A175" s="153"/>
      <c r="B175" s="154" t="s">
        <v>223</v>
      </c>
      <c r="C175" s="254" t="s">
        <v>224</v>
      </c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71"/>
      <c r="Z175" s="144"/>
      <c r="AB175" s="152"/>
      <c r="AC175" s="110" t="s">
        <v>224</v>
      </c>
      <c r="AH175" s="152"/>
      <c r="AK175" s="152"/>
    </row>
    <row r="176" spans="1:37" s="104" customFormat="1" ht="15" x14ac:dyDescent="0.25">
      <c r="A176" s="155"/>
      <c r="B176" s="154" t="s">
        <v>256</v>
      </c>
      <c r="C176" s="254" t="s">
        <v>257</v>
      </c>
      <c r="D176" s="254"/>
      <c r="E176" s="254"/>
      <c r="F176" s="156" t="s">
        <v>122</v>
      </c>
      <c r="G176" s="157">
        <v>0.65</v>
      </c>
      <c r="H176" s="157">
        <v>1.95</v>
      </c>
      <c r="I176" s="158">
        <v>13.942500000000001</v>
      </c>
      <c r="J176" s="159">
        <v>11.09</v>
      </c>
      <c r="K176" s="160"/>
      <c r="L176" s="159">
        <v>154.62</v>
      </c>
      <c r="M176" s="160"/>
      <c r="N176" s="161"/>
      <c r="Z176" s="144"/>
      <c r="AB176" s="152"/>
      <c r="AD176" s="110" t="s">
        <v>257</v>
      </c>
      <c r="AH176" s="152"/>
      <c r="AK176" s="152"/>
    </row>
    <row r="177" spans="1:39" s="104" customFormat="1" ht="15" x14ac:dyDescent="0.25">
      <c r="A177" s="155"/>
      <c r="B177" s="154" t="s">
        <v>225</v>
      </c>
      <c r="C177" s="254" t="s">
        <v>226</v>
      </c>
      <c r="D177" s="254"/>
      <c r="E177" s="254"/>
      <c r="F177" s="156" t="s">
        <v>122</v>
      </c>
      <c r="G177" s="157">
        <v>0.97</v>
      </c>
      <c r="H177" s="157">
        <v>1.95</v>
      </c>
      <c r="I177" s="158">
        <v>20.8065</v>
      </c>
      <c r="J177" s="159">
        <v>12.69</v>
      </c>
      <c r="K177" s="160"/>
      <c r="L177" s="159">
        <v>264.02999999999997</v>
      </c>
      <c r="M177" s="160"/>
      <c r="N177" s="161"/>
      <c r="Z177" s="144"/>
      <c r="AB177" s="152"/>
      <c r="AD177" s="110" t="s">
        <v>226</v>
      </c>
      <c r="AH177" s="152"/>
      <c r="AK177" s="152"/>
    </row>
    <row r="178" spans="1:39" s="104" customFormat="1" ht="15" x14ac:dyDescent="0.25">
      <c r="A178" s="165"/>
      <c r="B178" s="154" t="s">
        <v>8</v>
      </c>
      <c r="C178" s="254" t="s">
        <v>118</v>
      </c>
      <c r="D178" s="254"/>
      <c r="E178" s="254"/>
      <c r="F178" s="156"/>
      <c r="G178" s="160"/>
      <c r="H178" s="160"/>
      <c r="I178" s="160"/>
      <c r="J178" s="159">
        <v>19.52</v>
      </c>
      <c r="K178" s="157">
        <v>1.95</v>
      </c>
      <c r="L178" s="159">
        <v>418.7</v>
      </c>
      <c r="M178" s="157">
        <v>23.71</v>
      </c>
      <c r="N178" s="177">
        <v>9927</v>
      </c>
      <c r="Z178" s="144"/>
      <c r="AB178" s="152"/>
      <c r="AE178" s="110" t="s">
        <v>118</v>
      </c>
      <c r="AH178" s="152"/>
      <c r="AK178" s="152"/>
    </row>
    <row r="179" spans="1:39" s="104" customFormat="1" ht="15" x14ac:dyDescent="0.25">
      <c r="A179" s="155"/>
      <c r="B179" s="154"/>
      <c r="C179" s="254" t="s">
        <v>121</v>
      </c>
      <c r="D179" s="254"/>
      <c r="E179" s="254"/>
      <c r="F179" s="156" t="s">
        <v>122</v>
      </c>
      <c r="G179" s="157">
        <v>1.62</v>
      </c>
      <c r="H179" s="157">
        <v>1.95</v>
      </c>
      <c r="I179" s="162">
        <v>34.749000000000002</v>
      </c>
      <c r="J179" s="167"/>
      <c r="K179" s="160"/>
      <c r="L179" s="167"/>
      <c r="M179" s="160"/>
      <c r="N179" s="161"/>
      <c r="Z179" s="144"/>
      <c r="AB179" s="152"/>
      <c r="AF179" s="110" t="s">
        <v>121</v>
      </c>
      <c r="AH179" s="152"/>
      <c r="AK179" s="152"/>
    </row>
    <row r="180" spans="1:39" s="104" customFormat="1" ht="15" x14ac:dyDescent="0.25">
      <c r="A180" s="168"/>
      <c r="B180" s="154"/>
      <c r="C180" s="274" t="s">
        <v>123</v>
      </c>
      <c r="D180" s="274"/>
      <c r="E180" s="274"/>
      <c r="F180" s="169"/>
      <c r="G180" s="170"/>
      <c r="H180" s="170"/>
      <c r="I180" s="170"/>
      <c r="J180" s="171">
        <v>19.52</v>
      </c>
      <c r="K180" s="170"/>
      <c r="L180" s="171">
        <v>418.7</v>
      </c>
      <c r="M180" s="170"/>
      <c r="N180" s="172"/>
      <c r="Z180" s="144"/>
      <c r="AB180" s="152"/>
      <c r="AG180" s="110" t="s">
        <v>123</v>
      </c>
      <c r="AH180" s="152"/>
      <c r="AK180" s="152"/>
    </row>
    <row r="181" spans="1:39" s="104" customFormat="1" ht="15" x14ac:dyDescent="0.25">
      <c r="A181" s="155"/>
      <c r="B181" s="154"/>
      <c r="C181" s="254" t="s">
        <v>124</v>
      </c>
      <c r="D181" s="254"/>
      <c r="E181" s="254"/>
      <c r="F181" s="156"/>
      <c r="G181" s="160"/>
      <c r="H181" s="160"/>
      <c r="I181" s="160"/>
      <c r="J181" s="167"/>
      <c r="K181" s="160"/>
      <c r="L181" s="159">
        <v>418.7</v>
      </c>
      <c r="M181" s="160"/>
      <c r="N181" s="177">
        <v>9927</v>
      </c>
      <c r="Z181" s="144"/>
      <c r="AB181" s="152"/>
      <c r="AF181" s="110" t="s">
        <v>124</v>
      </c>
      <c r="AH181" s="152"/>
      <c r="AK181" s="152"/>
    </row>
    <row r="182" spans="1:39" s="104" customFormat="1" ht="23.25" x14ac:dyDescent="0.25">
      <c r="A182" s="155"/>
      <c r="B182" s="154" t="s">
        <v>229</v>
      </c>
      <c r="C182" s="254" t="s">
        <v>230</v>
      </c>
      <c r="D182" s="254"/>
      <c r="E182" s="254"/>
      <c r="F182" s="156" t="s">
        <v>125</v>
      </c>
      <c r="G182" s="163">
        <v>74</v>
      </c>
      <c r="H182" s="160"/>
      <c r="I182" s="163">
        <v>74</v>
      </c>
      <c r="J182" s="167"/>
      <c r="K182" s="160"/>
      <c r="L182" s="159">
        <v>309.83999999999997</v>
      </c>
      <c r="M182" s="160"/>
      <c r="N182" s="177">
        <v>7346</v>
      </c>
      <c r="Z182" s="144"/>
      <c r="AB182" s="152"/>
      <c r="AF182" s="110" t="s">
        <v>230</v>
      </c>
      <c r="AH182" s="152"/>
      <c r="AK182" s="152"/>
    </row>
    <row r="183" spans="1:39" s="104" customFormat="1" ht="23.25" x14ac:dyDescent="0.25">
      <c r="A183" s="155"/>
      <c r="B183" s="154" t="s">
        <v>231</v>
      </c>
      <c r="C183" s="254" t="s">
        <v>232</v>
      </c>
      <c r="D183" s="254"/>
      <c r="E183" s="254"/>
      <c r="F183" s="156" t="s">
        <v>125</v>
      </c>
      <c r="G183" s="163">
        <v>36</v>
      </c>
      <c r="H183" s="160"/>
      <c r="I183" s="163">
        <v>36</v>
      </c>
      <c r="J183" s="167"/>
      <c r="K183" s="160"/>
      <c r="L183" s="159">
        <v>150.72999999999999</v>
      </c>
      <c r="M183" s="160"/>
      <c r="N183" s="177">
        <v>3574</v>
      </c>
      <c r="Z183" s="144"/>
      <c r="AB183" s="152"/>
      <c r="AF183" s="110" t="s">
        <v>232</v>
      </c>
      <c r="AH183" s="152"/>
      <c r="AK183" s="152"/>
    </row>
    <row r="184" spans="1:39" s="104" customFormat="1" ht="15" x14ac:dyDescent="0.25">
      <c r="A184" s="173"/>
      <c r="B184" s="174"/>
      <c r="C184" s="270" t="s">
        <v>126</v>
      </c>
      <c r="D184" s="270"/>
      <c r="E184" s="270"/>
      <c r="F184" s="147"/>
      <c r="G184" s="148"/>
      <c r="H184" s="148"/>
      <c r="I184" s="148"/>
      <c r="J184" s="150"/>
      <c r="K184" s="148"/>
      <c r="L184" s="175">
        <v>879.27</v>
      </c>
      <c r="M184" s="170"/>
      <c r="N184" s="178">
        <v>20847</v>
      </c>
      <c r="Z184" s="144"/>
      <c r="AB184" s="152"/>
      <c r="AH184" s="152" t="s">
        <v>126</v>
      </c>
      <c r="AK184" s="152"/>
    </row>
    <row r="185" spans="1:39" s="104" customFormat="1" ht="0" hidden="1" customHeight="1" x14ac:dyDescent="0.25">
      <c r="A185" s="186"/>
      <c r="B185" s="187"/>
      <c r="C185" s="187"/>
      <c r="D185" s="187"/>
      <c r="E185" s="187"/>
      <c r="F185" s="188"/>
      <c r="G185" s="188"/>
      <c r="H185" s="188"/>
      <c r="I185" s="188"/>
      <c r="J185" s="189"/>
      <c r="K185" s="188"/>
      <c r="L185" s="189"/>
      <c r="M185" s="160"/>
      <c r="N185" s="189"/>
      <c r="Z185" s="144"/>
      <c r="AB185" s="152"/>
      <c r="AH185" s="152"/>
      <c r="AK185" s="152"/>
    </row>
    <row r="186" spans="1:39" s="104" customFormat="1" ht="15" x14ac:dyDescent="0.25">
      <c r="A186" s="190"/>
      <c r="B186" s="191"/>
      <c r="C186" s="270" t="s">
        <v>258</v>
      </c>
      <c r="D186" s="270"/>
      <c r="E186" s="270"/>
      <c r="F186" s="270"/>
      <c r="G186" s="270"/>
      <c r="H186" s="270"/>
      <c r="I186" s="270"/>
      <c r="J186" s="270"/>
      <c r="K186" s="270"/>
      <c r="L186" s="192"/>
      <c r="M186" s="193"/>
      <c r="N186" s="194"/>
      <c r="Z186" s="144"/>
      <c r="AB186" s="152"/>
      <c r="AH186" s="152"/>
      <c r="AK186" s="152"/>
      <c r="AL186" s="152" t="s">
        <v>258</v>
      </c>
    </row>
    <row r="187" spans="1:39" s="104" customFormat="1" ht="15" x14ac:dyDescent="0.25">
      <c r="A187" s="195"/>
      <c r="B187" s="154"/>
      <c r="C187" s="254" t="s">
        <v>128</v>
      </c>
      <c r="D187" s="254"/>
      <c r="E187" s="254"/>
      <c r="F187" s="254"/>
      <c r="G187" s="254"/>
      <c r="H187" s="254"/>
      <c r="I187" s="254"/>
      <c r="J187" s="254"/>
      <c r="K187" s="254"/>
      <c r="L187" s="196">
        <v>9919.94</v>
      </c>
      <c r="M187" s="197"/>
      <c r="N187" s="198"/>
      <c r="Z187" s="144"/>
      <c r="AB187" s="152"/>
      <c r="AH187" s="152"/>
      <c r="AK187" s="152"/>
      <c r="AL187" s="152"/>
      <c r="AM187" s="110" t="s">
        <v>128</v>
      </c>
    </row>
    <row r="188" spans="1:39" s="104" customFormat="1" ht="15" x14ac:dyDescent="0.25">
      <c r="A188" s="195"/>
      <c r="B188" s="154"/>
      <c r="C188" s="254" t="s">
        <v>129</v>
      </c>
      <c r="D188" s="254"/>
      <c r="E188" s="254"/>
      <c r="F188" s="254"/>
      <c r="G188" s="254"/>
      <c r="H188" s="254"/>
      <c r="I188" s="254"/>
      <c r="J188" s="254"/>
      <c r="K188" s="254"/>
      <c r="L188" s="199"/>
      <c r="M188" s="197"/>
      <c r="N188" s="198"/>
      <c r="Z188" s="144"/>
      <c r="AB188" s="152"/>
      <c r="AH188" s="152"/>
      <c r="AK188" s="152"/>
      <c r="AL188" s="152"/>
      <c r="AM188" s="110" t="s">
        <v>129</v>
      </c>
    </row>
    <row r="189" spans="1:39" s="104" customFormat="1" ht="15" x14ac:dyDescent="0.25">
      <c r="A189" s="195"/>
      <c r="B189" s="154"/>
      <c r="C189" s="254" t="s">
        <v>130</v>
      </c>
      <c r="D189" s="254"/>
      <c r="E189" s="254"/>
      <c r="F189" s="254"/>
      <c r="G189" s="254"/>
      <c r="H189" s="254"/>
      <c r="I189" s="254"/>
      <c r="J189" s="254"/>
      <c r="K189" s="254"/>
      <c r="L189" s="196">
        <v>9914.49</v>
      </c>
      <c r="M189" s="197"/>
      <c r="N189" s="198"/>
      <c r="Z189" s="144"/>
      <c r="AB189" s="152"/>
      <c r="AH189" s="152"/>
      <c r="AK189" s="152"/>
      <c r="AL189" s="152"/>
      <c r="AM189" s="110" t="s">
        <v>130</v>
      </c>
    </row>
    <row r="190" spans="1:39" s="104" customFormat="1" ht="15" x14ac:dyDescent="0.25">
      <c r="A190" s="195"/>
      <c r="B190" s="154"/>
      <c r="C190" s="254" t="s">
        <v>131</v>
      </c>
      <c r="D190" s="254"/>
      <c r="E190" s="254"/>
      <c r="F190" s="254"/>
      <c r="G190" s="254"/>
      <c r="H190" s="254"/>
      <c r="I190" s="254"/>
      <c r="J190" s="254"/>
      <c r="K190" s="254"/>
      <c r="L190" s="200">
        <v>5.45</v>
      </c>
      <c r="M190" s="197"/>
      <c r="N190" s="198"/>
      <c r="Z190" s="144"/>
      <c r="AB190" s="152"/>
      <c r="AH190" s="152"/>
      <c r="AK190" s="152"/>
      <c r="AL190" s="152"/>
      <c r="AM190" s="110" t="s">
        <v>131</v>
      </c>
    </row>
    <row r="191" spans="1:39" s="104" customFormat="1" ht="15" x14ac:dyDescent="0.25">
      <c r="A191" s="195"/>
      <c r="B191" s="154"/>
      <c r="C191" s="254" t="s">
        <v>259</v>
      </c>
      <c r="D191" s="254"/>
      <c r="E191" s="254"/>
      <c r="F191" s="254"/>
      <c r="G191" s="254"/>
      <c r="H191" s="254"/>
      <c r="I191" s="254"/>
      <c r="J191" s="254"/>
      <c r="K191" s="254"/>
      <c r="L191" s="200">
        <v>165.75</v>
      </c>
      <c r="M191" s="197"/>
      <c r="N191" s="198"/>
      <c r="Z191" s="144"/>
      <c r="AB191" s="152"/>
      <c r="AH191" s="152"/>
      <c r="AK191" s="152"/>
      <c r="AL191" s="152"/>
      <c r="AM191" s="110" t="s">
        <v>259</v>
      </c>
    </row>
    <row r="192" spans="1:39" s="104" customFormat="1" ht="15" x14ac:dyDescent="0.25">
      <c r="A192" s="195"/>
      <c r="B192" s="154"/>
      <c r="C192" s="254" t="s">
        <v>129</v>
      </c>
      <c r="D192" s="254"/>
      <c r="E192" s="254"/>
      <c r="F192" s="254"/>
      <c r="G192" s="254"/>
      <c r="H192" s="254"/>
      <c r="I192" s="254"/>
      <c r="J192" s="254"/>
      <c r="K192" s="254"/>
      <c r="L192" s="199"/>
      <c r="M192" s="197"/>
      <c r="N192" s="198"/>
      <c r="Z192" s="144"/>
      <c r="AB192" s="152"/>
      <c r="AH192" s="152"/>
      <c r="AK192" s="152"/>
      <c r="AL192" s="152"/>
      <c r="AM192" s="110" t="s">
        <v>129</v>
      </c>
    </row>
    <row r="193" spans="1:40" s="104" customFormat="1" ht="15" x14ac:dyDescent="0.25">
      <c r="A193" s="195"/>
      <c r="B193" s="154"/>
      <c r="C193" s="254" t="s">
        <v>132</v>
      </c>
      <c r="D193" s="254"/>
      <c r="E193" s="254"/>
      <c r="F193" s="254"/>
      <c r="G193" s="254"/>
      <c r="H193" s="254"/>
      <c r="I193" s="254"/>
      <c r="J193" s="254"/>
      <c r="K193" s="254"/>
      <c r="L193" s="200">
        <v>67.92</v>
      </c>
      <c r="M193" s="197"/>
      <c r="N193" s="198"/>
      <c r="Z193" s="144"/>
      <c r="AB193" s="152"/>
      <c r="AH193" s="152"/>
      <c r="AK193" s="152"/>
      <c r="AL193" s="152"/>
      <c r="AM193" s="110" t="s">
        <v>132</v>
      </c>
    </row>
    <row r="194" spans="1:40" s="104" customFormat="1" ht="15" x14ac:dyDescent="0.25">
      <c r="A194" s="195"/>
      <c r="B194" s="154"/>
      <c r="C194" s="254" t="s">
        <v>133</v>
      </c>
      <c r="D194" s="254"/>
      <c r="E194" s="254"/>
      <c r="F194" s="254"/>
      <c r="G194" s="254"/>
      <c r="H194" s="254"/>
      <c r="I194" s="254"/>
      <c r="J194" s="254"/>
      <c r="K194" s="254"/>
      <c r="L194" s="200">
        <v>5.45</v>
      </c>
      <c r="M194" s="197"/>
      <c r="N194" s="198"/>
      <c r="Z194" s="144"/>
      <c r="AB194" s="152"/>
      <c r="AH194" s="152"/>
      <c r="AK194" s="152"/>
      <c r="AL194" s="152"/>
      <c r="AM194" s="110" t="s">
        <v>133</v>
      </c>
    </row>
    <row r="195" spans="1:40" s="104" customFormat="1" ht="15" x14ac:dyDescent="0.25">
      <c r="A195" s="195"/>
      <c r="B195" s="154"/>
      <c r="C195" s="254" t="s">
        <v>134</v>
      </c>
      <c r="D195" s="254"/>
      <c r="E195" s="254"/>
      <c r="F195" s="254"/>
      <c r="G195" s="254"/>
      <c r="H195" s="254"/>
      <c r="I195" s="254"/>
      <c r="J195" s="254"/>
      <c r="K195" s="254"/>
      <c r="L195" s="200">
        <v>61.13</v>
      </c>
      <c r="M195" s="197"/>
      <c r="N195" s="198"/>
      <c r="Z195" s="144"/>
      <c r="AB195" s="152"/>
      <c r="AH195" s="152"/>
      <c r="AK195" s="152"/>
      <c r="AL195" s="152"/>
      <c r="AM195" s="110" t="s">
        <v>134</v>
      </c>
    </row>
    <row r="196" spans="1:40" s="104" customFormat="1" ht="15" x14ac:dyDescent="0.25">
      <c r="A196" s="195"/>
      <c r="B196" s="154"/>
      <c r="C196" s="254" t="s">
        <v>135</v>
      </c>
      <c r="D196" s="254"/>
      <c r="E196" s="254"/>
      <c r="F196" s="254"/>
      <c r="G196" s="254"/>
      <c r="H196" s="254"/>
      <c r="I196" s="254"/>
      <c r="J196" s="254"/>
      <c r="K196" s="254"/>
      <c r="L196" s="200">
        <v>31.25</v>
      </c>
      <c r="M196" s="197"/>
      <c r="N196" s="198"/>
      <c r="Z196" s="144"/>
      <c r="AB196" s="152"/>
      <c r="AH196" s="152"/>
      <c r="AK196" s="152"/>
      <c r="AL196" s="152"/>
      <c r="AM196" s="110" t="s">
        <v>135</v>
      </c>
    </row>
    <row r="197" spans="1:40" s="104" customFormat="1" ht="15" x14ac:dyDescent="0.25">
      <c r="A197" s="195"/>
      <c r="B197" s="154"/>
      <c r="C197" s="254" t="s">
        <v>260</v>
      </c>
      <c r="D197" s="254"/>
      <c r="E197" s="254"/>
      <c r="F197" s="254"/>
      <c r="G197" s="254"/>
      <c r="H197" s="254"/>
      <c r="I197" s="254"/>
      <c r="J197" s="254"/>
      <c r="K197" s="254"/>
      <c r="L197" s="196">
        <v>16818.34</v>
      </c>
      <c r="M197" s="197"/>
      <c r="N197" s="198"/>
      <c r="Z197" s="144"/>
      <c r="AB197" s="152"/>
      <c r="AH197" s="152"/>
      <c r="AK197" s="152"/>
      <c r="AL197" s="152"/>
      <c r="AM197" s="110" t="s">
        <v>260</v>
      </c>
    </row>
    <row r="198" spans="1:40" s="104" customFormat="1" ht="15" x14ac:dyDescent="0.25">
      <c r="A198" s="195"/>
      <c r="B198" s="154"/>
      <c r="C198" s="254" t="s">
        <v>261</v>
      </c>
      <c r="D198" s="254"/>
      <c r="E198" s="254"/>
      <c r="F198" s="254"/>
      <c r="G198" s="254"/>
      <c r="H198" s="254"/>
      <c r="I198" s="254"/>
      <c r="J198" s="254"/>
      <c r="K198" s="254"/>
      <c r="L198" s="196">
        <v>16818.34</v>
      </c>
      <c r="M198" s="197"/>
      <c r="N198" s="198"/>
      <c r="Z198" s="144"/>
      <c r="AB198" s="152"/>
      <c r="AH198" s="152"/>
      <c r="AK198" s="152"/>
      <c r="AL198" s="152"/>
      <c r="AM198" s="110" t="s">
        <v>261</v>
      </c>
    </row>
    <row r="199" spans="1:40" s="104" customFormat="1" ht="15" x14ac:dyDescent="0.25">
      <c r="A199" s="195"/>
      <c r="B199" s="154"/>
      <c r="C199" s="254" t="s">
        <v>262</v>
      </c>
      <c r="D199" s="254"/>
      <c r="E199" s="254"/>
      <c r="F199" s="254"/>
      <c r="G199" s="254"/>
      <c r="H199" s="254"/>
      <c r="I199" s="254"/>
      <c r="J199" s="254"/>
      <c r="K199" s="254"/>
      <c r="L199" s="196">
        <v>20677.8</v>
      </c>
      <c r="M199" s="197"/>
      <c r="N199" s="198"/>
      <c r="Z199" s="144"/>
      <c r="AB199" s="152"/>
      <c r="AH199" s="152"/>
      <c r="AK199" s="152"/>
      <c r="AL199" s="152"/>
      <c r="AM199" s="110" t="s">
        <v>262</v>
      </c>
    </row>
    <row r="200" spans="1:40" s="104" customFormat="1" ht="15" x14ac:dyDescent="0.25">
      <c r="A200" s="195"/>
      <c r="B200" s="154"/>
      <c r="C200" s="254" t="s">
        <v>263</v>
      </c>
      <c r="D200" s="254"/>
      <c r="E200" s="254"/>
      <c r="F200" s="254"/>
      <c r="G200" s="254"/>
      <c r="H200" s="254"/>
      <c r="I200" s="254"/>
      <c r="J200" s="254"/>
      <c r="K200" s="254"/>
      <c r="L200" s="196">
        <v>20677.8</v>
      </c>
      <c r="M200" s="197"/>
      <c r="N200" s="198"/>
      <c r="Z200" s="144"/>
      <c r="AB200" s="152"/>
      <c r="AH200" s="152"/>
      <c r="AK200" s="152"/>
      <c r="AL200" s="152"/>
      <c r="AM200" s="110" t="s">
        <v>263</v>
      </c>
    </row>
    <row r="201" spans="1:40" s="104" customFormat="1" ht="15" x14ac:dyDescent="0.25">
      <c r="A201" s="195"/>
      <c r="B201" s="154"/>
      <c r="C201" s="254" t="s">
        <v>264</v>
      </c>
      <c r="D201" s="254"/>
      <c r="E201" s="254"/>
      <c r="F201" s="254"/>
      <c r="G201" s="254"/>
      <c r="H201" s="254"/>
      <c r="I201" s="254"/>
      <c r="J201" s="254"/>
      <c r="K201" s="254"/>
      <c r="L201" s="199"/>
      <c r="M201" s="197"/>
      <c r="N201" s="198"/>
      <c r="Z201" s="144"/>
      <c r="AB201" s="152"/>
      <c r="AH201" s="152"/>
      <c r="AK201" s="152"/>
      <c r="AL201" s="152"/>
      <c r="AM201" s="110" t="s">
        <v>264</v>
      </c>
    </row>
    <row r="202" spans="1:40" s="104" customFormat="1" ht="15" x14ac:dyDescent="0.25">
      <c r="A202" s="195"/>
      <c r="B202" s="154"/>
      <c r="C202" s="254" t="s">
        <v>265</v>
      </c>
      <c r="D202" s="254"/>
      <c r="E202" s="254"/>
      <c r="F202" s="254"/>
      <c r="G202" s="254"/>
      <c r="H202" s="254"/>
      <c r="I202" s="254"/>
      <c r="J202" s="254"/>
      <c r="K202" s="254"/>
      <c r="L202" s="196">
        <v>9846.57</v>
      </c>
      <c r="M202" s="197"/>
      <c r="N202" s="198"/>
      <c r="Z202" s="144"/>
      <c r="AB202" s="152"/>
      <c r="AH202" s="152"/>
      <c r="AK202" s="152"/>
      <c r="AL202" s="152"/>
      <c r="AM202" s="110" t="s">
        <v>265</v>
      </c>
    </row>
    <row r="203" spans="1:40" s="104" customFormat="1" ht="15" x14ac:dyDescent="0.25">
      <c r="A203" s="195"/>
      <c r="B203" s="154"/>
      <c r="C203" s="254" t="s">
        <v>266</v>
      </c>
      <c r="D203" s="254"/>
      <c r="E203" s="254"/>
      <c r="F203" s="254"/>
      <c r="G203" s="254"/>
      <c r="H203" s="254"/>
      <c r="I203" s="254"/>
      <c r="J203" s="254"/>
      <c r="K203" s="254"/>
      <c r="L203" s="196">
        <v>7286.47</v>
      </c>
      <c r="M203" s="197"/>
      <c r="N203" s="198"/>
      <c r="Z203" s="144"/>
      <c r="AB203" s="152"/>
      <c r="AH203" s="152"/>
      <c r="AK203" s="152"/>
      <c r="AL203" s="152"/>
      <c r="AM203" s="110" t="s">
        <v>266</v>
      </c>
    </row>
    <row r="204" spans="1:40" s="104" customFormat="1" ht="15" x14ac:dyDescent="0.25">
      <c r="A204" s="195"/>
      <c r="B204" s="154"/>
      <c r="C204" s="254" t="s">
        <v>267</v>
      </c>
      <c r="D204" s="254"/>
      <c r="E204" s="254"/>
      <c r="F204" s="254"/>
      <c r="G204" s="254"/>
      <c r="H204" s="254"/>
      <c r="I204" s="254"/>
      <c r="J204" s="254"/>
      <c r="K204" s="254"/>
      <c r="L204" s="196">
        <v>3544.76</v>
      </c>
      <c r="M204" s="197"/>
      <c r="N204" s="198"/>
      <c r="Z204" s="144"/>
      <c r="AB204" s="152"/>
      <c r="AH204" s="152"/>
      <c r="AK204" s="152"/>
      <c r="AL204" s="152"/>
      <c r="AM204" s="110" t="s">
        <v>267</v>
      </c>
    </row>
    <row r="205" spans="1:40" s="104" customFormat="1" ht="15" x14ac:dyDescent="0.25">
      <c r="A205" s="195"/>
      <c r="B205" s="154"/>
      <c r="C205" s="254" t="s">
        <v>136</v>
      </c>
      <c r="D205" s="254"/>
      <c r="E205" s="254"/>
      <c r="F205" s="254"/>
      <c r="G205" s="254"/>
      <c r="H205" s="254"/>
      <c r="I205" s="254"/>
      <c r="J205" s="254"/>
      <c r="K205" s="254"/>
      <c r="L205" s="196">
        <v>9914.49</v>
      </c>
      <c r="M205" s="197"/>
      <c r="N205" s="198"/>
      <c r="Z205" s="144"/>
      <c r="AB205" s="152"/>
      <c r="AH205" s="152"/>
      <c r="AK205" s="152"/>
      <c r="AL205" s="152"/>
      <c r="AM205" s="110" t="s">
        <v>136</v>
      </c>
    </row>
    <row r="206" spans="1:40" s="104" customFormat="1" ht="15" x14ac:dyDescent="0.25">
      <c r="A206" s="195"/>
      <c r="B206" s="154"/>
      <c r="C206" s="254" t="s">
        <v>137</v>
      </c>
      <c r="D206" s="254"/>
      <c r="E206" s="254"/>
      <c r="F206" s="254"/>
      <c r="G206" s="254"/>
      <c r="H206" s="254"/>
      <c r="I206" s="254"/>
      <c r="J206" s="254"/>
      <c r="K206" s="254"/>
      <c r="L206" s="196">
        <v>7347.6</v>
      </c>
      <c r="M206" s="197"/>
      <c r="N206" s="198"/>
      <c r="Z206" s="144"/>
      <c r="AB206" s="152"/>
      <c r="AH206" s="152"/>
      <c r="AK206" s="152"/>
      <c r="AL206" s="152"/>
      <c r="AM206" s="110" t="s">
        <v>137</v>
      </c>
    </row>
    <row r="207" spans="1:40" s="104" customFormat="1" ht="15" x14ac:dyDescent="0.25">
      <c r="A207" s="195"/>
      <c r="B207" s="154"/>
      <c r="C207" s="254" t="s">
        <v>138</v>
      </c>
      <c r="D207" s="254"/>
      <c r="E207" s="254"/>
      <c r="F207" s="254"/>
      <c r="G207" s="254"/>
      <c r="H207" s="254"/>
      <c r="I207" s="254"/>
      <c r="J207" s="254"/>
      <c r="K207" s="254"/>
      <c r="L207" s="196">
        <v>3576.01</v>
      </c>
      <c r="M207" s="197"/>
      <c r="N207" s="198"/>
      <c r="Z207" s="144"/>
      <c r="AB207" s="152"/>
      <c r="AH207" s="152"/>
      <c r="AK207" s="152"/>
      <c r="AL207" s="152"/>
      <c r="AM207" s="110" t="s">
        <v>138</v>
      </c>
    </row>
    <row r="208" spans="1:40" s="104" customFormat="1" ht="15" x14ac:dyDescent="0.25">
      <c r="A208" s="195"/>
      <c r="B208" s="201"/>
      <c r="C208" s="278" t="s">
        <v>268</v>
      </c>
      <c r="D208" s="278"/>
      <c r="E208" s="278"/>
      <c r="F208" s="278"/>
      <c r="G208" s="278"/>
      <c r="H208" s="278"/>
      <c r="I208" s="278"/>
      <c r="J208" s="278"/>
      <c r="K208" s="278"/>
      <c r="L208" s="202">
        <v>37661.89</v>
      </c>
      <c r="M208" s="203"/>
      <c r="N208" s="204"/>
      <c r="Z208" s="144"/>
      <c r="AB208" s="152"/>
      <c r="AH208" s="152"/>
      <c r="AK208" s="152"/>
      <c r="AL208" s="152"/>
      <c r="AN208" s="152" t="s">
        <v>268</v>
      </c>
    </row>
    <row r="209" spans="1:41" s="104" customFormat="1" ht="15" x14ac:dyDescent="0.25">
      <c r="A209" s="195"/>
      <c r="B209" s="154"/>
      <c r="C209" s="254" t="s">
        <v>129</v>
      </c>
      <c r="D209" s="254"/>
      <c r="E209" s="254"/>
      <c r="F209" s="254"/>
      <c r="G209" s="254"/>
      <c r="H209" s="254"/>
      <c r="I209" s="254"/>
      <c r="J209" s="254"/>
      <c r="K209" s="254"/>
      <c r="L209" s="199"/>
      <c r="M209" s="197"/>
      <c r="N209" s="198"/>
      <c r="Z209" s="144"/>
      <c r="AB209" s="152"/>
      <c r="AH209" s="152"/>
      <c r="AK209" s="152"/>
      <c r="AL209" s="152"/>
      <c r="AM209" s="110" t="s">
        <v>129</v>
      </c>
      <c r="AN209" s="152"/>
    </row>
    <row r="210" spans="1:41" s="104" customFormat="1" ht="15" x14ac:dyDescent="0.25">
      <c r="A210" s="195"/>
      <c r="B210" s="154"/>
      <c r="C210" s="254" t="s">
        <v>269</v>
      </c>
      <c r="D210" s="254"/>
      <c r="E210" s="254"/>
      <c r="F210" s="254"/>
      <c r="G210" s="254"/>
      <c r="H210" s="254"/>
      <c r="I210" s="254"/>
      <c r="J210" s="254"/>
      <c r="K210" s="254"/>
      <c r="L210" s="196">
        <v>16818.34</v>
      </c>
      <c r="M210" s="197"/>
      <c r="N210" s="198"/>
      <c r="Z210" s="144"/>
      <c r="AB210" s="152"/>
      <c r="AH210" s="152"/>
      <c r="AK210" s="152"/>
      <c r="AL210" s="152"/>
      <c r="AM210" s="110" t="s">
        <v>269</v>
      </c>
      <c r="AN210" s="152"/>
    </row>
    <row r="211" spans="1:41" s="104" customFormat="1" ht="15" x14ac:dyDescent="0.25">
      <c r="A211" s="264" t="s">
        <v>270</v>
      </c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6"/>
      <c r="Z211" s="144" t="s">
        <v>270</v>
      </c>
      <c r="AB211" s="152"/>
      <c r="AH211" s="152"/>
      <c r="AK211" s="152"/>
      <c r="AL211" s="152"/>
      <c r="AN211" s="152"/>
    </row>
    <row r="212" spans="1:41" s="104" customFormat="1" ht="15" x14ac:dyDescent="0.25">
      <c r="A212" s="275" t="s">
        <v>271</v>
      </c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7"/>
      <c r="Z212" s="144"/>
      <c r="AB212" s="152"/>
      <c r="AH212" s="152"/>
      <c r="AK212" s="152" t="s">
        <v>271</v>
      </c>
      <c r="AL212" s="152"/>
      <c r="AN212" s="152"/>
    </row>
    <row r="213" spans="1:41" s="104" customFormat="1" ht="15" x14ac:dyDescent="0.25">
      <c r="A213" s="145" t="s">
        <v>13</v>
      </c>
      <c r="B213" s="146" t="s">
        <v>272</v>
      </c>
      <c r="C213" s="270" t="s">
        <v>273</v>
      </c>
      <c r="D213" s="270"/>
      <c r="E213" s="270"/>
      <c r="F213" s="147" t="s">
        <v>274</v>
      </c>
      <c r="G213" s="148"/>
      <c r="H213" s="148"/>
      <c r="I213" s="181">
        <v>0.09</v>
      </c>
      <c r="J213" s="150"/>
      <c r="K213" s="148"/>
      <c r="L213" s="150"/>
      <c r="M213" s="148"/>
      <c r="N213" s="151"/>
      <c r="Z213" s="144"/>
      <c r="AB213" s="152" t="s">
        <v>273</v>
      </c>
      <c r="AH213" s="152"/>
      <c r="AK213" s="152"/>
      <c r="AL213" s="152"/>
      <c r="AN213" s="152"/>
    </row>
    <row r="214" spans="1:41" s="104" customFormat="1" ht="15" x14ac:dyDescent="0.25">
      <c r="A214" s="168"/>
      <c r="B214" s="182"/>
      <c r="C214" s="254" t="s">
        <v>275</v>
      </c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71"/>
      <c r="Z214" s="144"/>
      <c r="AB214" s="152"/>
      <c r="AH214" s="152"/>
      <c r="AK214" s="152"/>
      <c r="AL214" s="152"/>
      <c r="AN214" s="152"/>
      <c r="AO214" s="110" t="s">
        <v>275</v>
      </c>
    </row>
    <row r="215" spans="1:41" s="104" customFormat="1" ht="33.75" x14ac:dyDescent="0.25">
      <c r="A215" s="153"/>
      <c r="B215" s="154" t="s">
        <v>190</v>
      </c>
      <c r="C215" s="254" t="s">
        <v>191</v>
      </c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71"/>
      <c r="Z215" s="144"/>
      <c r="AB215" s="152"/>
      <c r="AC215" s="110" t="s">
        <v>191</v>
      </c>
      <c r="AH215" s="152"/>
      <c r="AK215" s="152"/>
      <c r="AL215" s="152"/>
      <c r="AN215" s="152"/>
    </row>
    <row r="216" spans="1:41" s="104" customFormat="1" ht="34.5" x14ac:dyDescent="0.25">
      <c r="A216" s="153"/>
      <c r="B216" s="154" t="s">
        <v>192</v>
      </c>
      <c r="C216" s="254" t="s">
        <v>193</v>
      </c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71"/>
      <c r="Z216" s="144"/>
      <c r="AB216" s="152"/>
      <c r="AC216" s="110" t="s">
        <v>193</v>
      </c>
      <c r="AH216" s="152"/>
      <c r="AK216" s="152"/>
      <c r="AL216" s="152"/>
      <c r="AN216" s="152"/>
    </row>
    <row r="217" spans="1:41" s="104" customFormat="1" ht="15" x14ac:dyDescent="0.25">
      <c r="A217" s="155"/>
      <c r="B217" s="154" t="s">
        <v>276</v>
      </c>
      <c r="C217" s="254" t="s">
        <v>277</v>
      </c>
      <c r="D217" s="254"/>
      <c r="E217" s="254"/>
      <c r="F217" s="156" t="s">
        <v>122</v>
      </c>
      <c r="G217" s="164">
        <v>86.1</v>
      </c>
      <c r="H217" s="162">
        <v>2.0249999999999999</v>
      </c>
      <c r="I217" s="205">
        <v>15.691725</v>
      </c>
      <c r="J217" s="159">
        <v>9.07</v>
      </c>
      <c r="K217" s="160"/>
      <c r="L217" s="159">
        <v>142.32</v>
      </c>
      <c r="M217" s="160"/>
      <c r="N217" s="161"/>
      <c r="Z217" s="144"/>
      <c r="AB217" s="152"/>
      <c r="AD217" s="110" t="s">
        <v>277</v>
      </c>
      <c r="AH217" s="152"/>
      <c r="AK217" s="152"/>
      <c r="AL217" s="152"/>
      <c r="AN217" s="152"/>
    </row>
    <row r="218" spans="1:41" s="104" customFormat="1" ht="15" x14ac:dyDescent="0.25">
      <c r="A218" s="165"/>
      <c r="B218" s="154" t="s">
        <v>8</v>
      </c>
      <c r="C218" s="254" t="s">
        <v>118</v>
      </c>
      <c r="D218" s="254"/>
      <c r="E218" s="254"/>
      <c r="F218" s="156"/>
      <c r="G218" s="160"/>
      <c r="H218" s="160"/>
      <c r="I218" s="160"/>
      <c r="J218" s="159">
        <v>780.93</v>
      </c>
      <c r="K218" s="162">
        <v>2.0249999999999999</v>
      </c>
      <c r="L218" s="159">
        <v>142.32</v>
      </c>
      <c r="M218" s="157">
        <v>23.71</v>
      </c>
      <c r="N218" s="177">
        <v>3374</v>
      </c>
      <c r="Z218" s="144"/>
      <c r="AB218" s="152"/>
      <c r="AE218" s="110" t="s">
        <v>118</v>
      </c>
      <c r="AH218" s="152"/>
      <c r="AK218" s="152"/>
      <c r="AL218" s="152"/>
      <c r="AN218" s="152"/>
    </row>
    <row r="219" spans="1:41" s="104" customFormat="1" ht="15" x14ac:dyDescent="0.25">
      <c r="A219" s="155"/>
      <c r="B219" s="154"/>
      <c r="C219" s="254" t="s">
        <v>121</v>
      </c>
      <c r="D219" s="254"/>
      <c r="E219" s="254"/>
      <c r="F219" s="156" t="s">
        <v>122</v>
      </c>
      <c r="G219" s="164">
        <v>86.1</v>
      </c>
      <c r="H219" s="162">
        <v>2.0249999999999999</v>
      </c>
      <c r="I219" s="205">
        <v>15.691725</v>
      </c>
      <c r="J219" s="167"/>
      <c r="K219" s="160"/>
      <c r="L219" s="167"/>
      <c r="M219" s="160"/>
      <c r="N219" s="161"/>
      <c r="Z219" s="144"/>
      <c r="AB219" s="152"/>
      <c r="AF219" s="110" t="s">
        <v>121</v>
      </c>
      <c r="AH219" s="152"/>
      <c r="AK219" s="152"/>
      <c r="AL219" s="152"/>
      <c r="AN219" s="152"/>
    </row>
    <row r="220" spans="1:41" s="104" customFormat="1" ht="15" x14ac:dyDescent="0.25">
      <c r="A220" s="168"/>
      <c r="B220" s="154"/>
      <c r="C220" s="274" t="s">
        <v>123</v>
      </c>
      <c r="D220" s="274"/>
      <c r="E220" s="274"/>
      <c r="F220" s="169"/>
      <c r="G220" s="170"/>
      <c r="H220" s="170"/>
      <c r="I220" s="170"/>
      <c r="J220" s="171">
        <v>780.93</v>
      </c>
      <c r="K220" s="170"/>
      <c r="L220" s="171">
        <v>142.32</v>
      </c>
      <c r="M220" s="170"/>
      <c r="N220" s="172"/>
      <c r="Z220" s="144"/>
      <c r="AB220" s="152"/>
      <c r="AG220" s="110" t="s">
        <v>123</v>
      </c>
      <c r="AH220" s="152"/>
      <c r="AK220" s="152"/>
      <c r="AL220" s="152"/>
      <c r="AN220" s="152"/>
    </row>
    <row r="221" spans="1:41" s="104" customFormat="1" ht="15" x14ac:dyDescent="0.25">
      <c r="A221" s="155"/>
      <c r="B221" s="154"/>
      <c r="C221" s="254" t="s">
        <v>124</v>
      </c>
      <c r="D221" s="254"/>
      <c r="E221" s="254"/>
      <c r="F221" s="156"/>
      <c r="G221" s="160"/>
      <c r="H221" s="160"/>
      <c r="I221" s="160"/>
      <c r="J221" s="167"/>
      <c r="K221" s="160"/>
      <c r="L221" s="159">
        <v>142.32</v>
      </c>
      <c r="M221" s="160"/>
      <c r="N221" s="177">
        <v>3374</v>
      </c>
      <c r="Z221" s="144"/>
      <c r="AB221" s="152"/>
      <c r="AF221" s="110" t="s">
        <v>124</v>
      </c>
      <c r="AH221" s="152"/>
      <c r="AK221" s="152"/>
      <c r="AL221" s="152"/>
      <c r="AN221" s="152"/>
    </row>
    <row r="222" spans="1:41" s="104" customFormat="1" ht="23.25" x14ac:dyDescent="0.25">
      <c r="A222" s="155"/>
      <c r="B222" s="154" t="s">
        <v>278</v>
      </c>
      <c r="C222" s="254" t="s">
        <v>279</v>
      </c>
      <c r="D222" s="254"/>
      <c r="E222" s="254"/>
      <c r="F222" s="156" t="s">
        <v>125</v>
      </c>
      <c r="G222" s="163">
        <v>91</v>
      </c>
      <c r="H222" s="160"/>
      <c r="I222" s="163">
        <v>91</v>
      </c>
      <c r="J222" s="167"/>
      <c r="K222" s="160"/>
      <c r="L222" s="159">
        <v>129.51</v>
      </c>
      <c r="M222" s="160"/>
      <c r="N222" s="177">
        <v>3070</v>
      </c>
      <c r="Z222" s="144"/>
      <c r="AB222" s="152"/>
      <c r="AF222" s="110" t="s">
        <v>279</v>
      </c>
      <c r="AH222" s="152"/>
      <c r="AK222" s="152"/>
      <c r="AL222" s="152"/>
      <c r="AN222" s="152"/>
    </row>
    <row r="223" spans="1:41" s="104" customFormat="1" ht="23.25" x14ac:dyDescent="0.25">
      <c r="A223" s="155"/>
      <c r="B223" s="154" t="s">
        <v>280</v>
      </c>
      <c r="C223" s="254" t="s">
        <v>281</v>
      </c>
      <c r="D223" s="254"/>
      <c r="E223" s="254"/>
      <c r="F223" s="156" t="s">
        <v>125</v>
      </c>
      <c r="G223" s="163">
        <v>48</v>
      </c>
      <c r="H223" s="160"/>
      <c r="I223" s="163">
        <v>48</v>
      </c>
      <c r="J223" s="167"/>
      <c r="K223" s="160"/>
      <c r="L223" s="159">
        <v>68.31</v>
      </c>
      <c r="M223" s="160"/>
      <c r="N223" s="177">
        <v>1620</v>
      </c>
      <c r="Z223" s="144"/>
      <c r="AB223" s="152"/>
      <c r="AF223" s="110" t="s">
        <v>281</v>
      </c>
      <c r="AH223" s="152"/>
      <c r="AK223" s="152"/>
      <c r="AL223" s="152"/>
      <c r="AN223" s="152"/>
    </row>
    <row r="224" spans="1:41" s="104" customFormat="1" ht="15" x14ac:dyDescent="0.25">
      <c r="A224" s="173"/>
      <c r="B224" s="174"/>
      <c r="C224" s="270" t="s">
        <v>126</v>
      </c>
      <c r="D224" s="270"/>
      <c r="E224" s="270"/>
      <c r="F224" s="147"/>
      <c r="G224" s="148"/>
      <c r="H224" s="148"/>
      <c r="I224" s="148"/>
      <c r="J224" s="150"/>
      <c r="K224" s="148"/>
      <c r="L224" s="175">
        <v>340.14</v>
      </c>
      <c r="M224" s="170"/>
      <c r="N224" s="178">
        <v>8064</v>
      </c>
      <c r="Z224" s="144"/>
      <c r="AB224" s="152"/>
      <c r="AH224" s="152" t="s">
        <v>126</v>
      </c>
      <c r="AK224" s="152"/>
      <c r="AL224" s="152"/>
      <c r="AN224" s="152"/>
    </row>
    <row r="225" spans="1:40" s="104" customFormat="1" ht="23.25" x14ac:dyDescent="0.25">
      <c r="A225" s="145" t="s">
        <v>282</v>
      </c>
      <c r="B225" s="146" t="s">
        <v>283</v>
      </c>
      <c r="C225" s="270" t="s">
        <v>284</v>
      </c>
      <c r="D225" s="270"/>
      <c r="E225" s="270"/>
      <c r="F225" s="147" t="s">
        <v>17</v>
      </c>
      <c r="G225" s="148"/>
      <c r="H225" s="148"/>
      <c r="I225" s="149">
        <v>9</v>
      </c>
      <c r="J225" s="175">
        <v>98.26</v>
      </c>
      <c r="K225" s="148"/>
      <c r="L225" s="175">
        <v>884.34</v>
      </c>
      <c r="M225" s="181">
        <v>6.16</v>
      </c>
      <c r="N225" s="178">
        <v>5448</v>
      </c>
      <c r="Z225" s="144"/>
      <c r="AB225" s="152" t="s">
        <v>284</v>
      </c>
      <c r="AH225" s="152"/>
      <c r="AK225" s="152"/>
      <c r="AL225" s="152"/>
      <c r="AN225" s="152"/>
    </row>
    <row r="226" spans="1:40" s="104" customFormat="1" ht="15" x14ac:dyDescent="0.25">
      <c r="A226" s="173"/>
      <c r="B226" s="174"/>
      <c r="C226" s="254" t="s">
        <v>209</v>
      </c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71"/>
      <c r="Z226" s="144"/>
      <c r="AB226" s="152"/>
      <c r="AH226" s="152"/>
      <c r="AI226" s="110" t="s">
        <v>209</v>
      </c>
      <c r="AK226" s="152"/>
      <c r="AL226" s="152"/>
      <c r="AN226" s="152"/>
    </row>
    <row r="227" spans="1:40" s="104" customFormat="1" ht="15" x14ac:dyDescent="0.25">
      <c r="A227" s="173"/>
      <c r="B227" s="174"/>
      <c r="C227" s="270" t="s">
        <v>126</v>
      </c>
      <c r="D227" s="270"/>
      <c r="E227" s="270"/>
      <c r="F227" s="147"/>
      <c r="G227" s="148"/>
      <c r="H227" s="148"/>
      <c r="I227" s="148"/>
      <c r="J227" s="150"/>
      <c r="K227" s="148"/>
      <c r="L227" s="175">
        <v>884.34</v>
      </c>
      <c r="M227" s="170"/>
      <c r="N227" s="178">
        <v>5448</v>
      </c>
      <c r="Z227" s="144"/>
      <c r="AB227" s="152"/>
      <c r="AH227" s="152" t="s">
        <v>126</v>
      </c>
      <c r="AK227" s="152"/>
      <c r="AL227" s="152"/>
      <c r="AN227" s="152"/>
    </row>
    <row r="228" spans="1:40" s="104" customFormat="1" ht="0" hidden="1" customHeight="1" x14ac:dyDescent="0.25">
      <c r="A228" s="186"/>
      <c r="B228" s="187"/>
      <c r="C228" s="187"/>
      <c r="D228" s="187"/>
      <c r="E228" s="187"/>
      <c r="F228" s="188"/>
      <c r="G228" s="188"/>
      <c r="H228" s="188"/>
      <c r="I228" s="188"/>
      <c r="J228" s="189"/>
      <c r="K228" s="188"/>
      <c r="L228" s="189"/>
      <c r="M228" s="160"/>
      <c r="N228" s="189"/>
      <c r="Z228" s="144"/>
      <c r="AB228" s="152"/>
      <c r="AH228" s="152"/>
      <c r="AK228" s="152"/>
      <c r="AL228" s="152"/>
      <c r="AN228" s="152"/>
    </row>
    <row r="229" spans="1:40" s="104" customFormat="1" ht="15" x14ac:dyDescent="0.25">
      <c r="A229" s="190"/>
      <c r="B229" s="191"/>
      <c r="C229" s="270" t="s">
        <v>285</v>
      </c>
      <c r="D229" s="270"/>
      <c r="E229" s="270"/>
      <c r="F229" s="270"/>
      <c r="G229" s="270"/>
      <c r="H229" s="270"/>
      <c r="I229" s="270"/>
      <c r="J229" s="270"/>
      <c r="K229" s="270"/>
      <c r="L229" s="192"/>
      <c r="M229" s="193"/>
      <c r="N229" s="194"/>
      <c r="Z229" s="144"/>
      <c r="AB229" s="152"/>
      <c r="AH229" s="152"/>
      <c r="AK229" s="152"/>
      <c r="AL229" s="152" t="s">
        <v>285</v>
      </c>
      <c r="AN229" s="152"/>
    </row>
    <row r="230" spans="1:40" s="104" customFormat="1" ht="15" x14ac:dyDescent="0.25">
      <c r="A230" s="195"/>
      <c r="B230" s="154"/>
      <c r="C230" s="254" t="s">
        <v>128</v>
      </c>
      <c r="D230" s="254"/>
      <c r="E230" s="254"/>
      <c r="F230" s="254"/>
      <c r="G230" s="254"/>
      <c r="H230" s="254"/>
      <c r="I230" s="254"/>
      <c r="J230" s="254"/>
      <c r="K230" s="254"/>
      <c r="L230" s="200">
        <v>142.32</v>
      </c>
      <c r="M230" s="197"/>
      <c r="N230" s="198"/>
      <c r="Z230" s="144"/>
      <c r="AB230" s="152"/>
      <c r="AH230" s="152"/>
      <c r="AK230" s="152"/>
      <c r="AL230" s="152"/>
      <c r="AM230" s="110" t="s">
        <v>128</v>
      </c>
      <c r="AN230" s="152"/>
    </row>
    <row r="231" spans="1:40" s="104" customFormat="1" ht="15" x14ac:dyDescent="0.25">
      <c r="A231" s="195"/>
      <c r="B231" s="154"/>
      <c r="C231" s="254" t="s">
        <v>129</v>
      </c>
      <c r="D231" s="254"/>
      <c r="E231" s="254"/>
      <c r="F231" s="254"/>
      <c r="G231" s="254"/>
      <c r="H231" s="254"/>
      <c r="I231" s="254"/>
      <c r="J231" s="254"/>
      <c r="K231" s="254"/>
      <c r="L231" s="199"/>
      <c r="M231" s="197"/>
      <c r="N231" s="198"/>
      <c r="Z231" s="144"/>
      <c r="AB231" s="152"/>
      <c r="AH231" s="152"/>
      <c r="AK231" s="152"/>
      <c r="AL231" s="152"/>
      <c r="AM231" s="110" t="s">
        <v>129</v>
      </c>
      <c r="AN231" s="152"/>
    </row>
    <row r="232" spans="1:40" s="104" customFormat="1" ht="15" x14ac:dyDescent="0.25">
      <c r="A232" s="195"/>
      <c r="B232" s="154"/>
      <c r="C232" s="254" t="s">
        <v>130</v>
      </c>
      <c r="D232" s="254"/>
      <c r="E232" s="254"/>
      <c r="F232" s="254"/>
      <c r="G232" s="254"/>
      <c r="H232" s="254"/>
      <c r="I232" s="254"/>
      <c r="J232" s="254"/>
      <c r="K232" s="254"/>
      <c r="L232" s="200">
        <v>142.32</v>
      </c>
      <c r="M232" s="197"/>
      <c r="N232" s="198"/>
      <c r="Z232" s="144"/>
      <c r="AB232" s="152"/>
      <c r="AH232" s="152"/>
      <c r="AK232" s="152"/>
      <c r="AL232" s="152"/>
      <c r="AM232" s="110" t="s">
        <v>130</v>
      </c>
      <c r="AN232" s="152"/>
    </row>
    <row r="233" spans="1:40" s="104" customFormat="1" ht="15" x14ac:dyDescent="0.25">
      <c r="A233" s="195"/>
      <c r="B233" s="154"/>
      <c r="C233" s="254" t="s">
        <v>141</v>
      </c>
      <c r="D233" s="254"/>
      <c r="E233" s="254"/>
      <c r="F233" s="254"/>
      <c r="G233" s="254"/>
      <c r="H233" s="254"/>
      <c r="I233" s="254"/>
      <c r="J233" s="254"/>
      <c r="K233" s="254"/>
      <c r="L233" s="200">
        <v>340.14</v>
      </c>
      <c r="M233" s="197"/>
      <c r="N233" s="198"/>
      <c r="Z233" s="144"/>
      <c r="AB233" s="152"/>
      <c r="AH233" s="152"/>
      <c r="AK233" s="152"/>
      <c r="AL233" s="152"/>
      <c r="AM233" s="110" t="s">
        <v>141</v>
      </c>
      <c r="AN233" s="152"/>
    </row>
    <row r="234" spans="1:40" s="104" customFormat="1" ht="15" x14ac:dyDescent="0.25">
      <c r="A234" s="195"/>
      <c r="B234" s="154"/>
      <c r="C234" s="254" t="s">
        <v>129</v>
      </c>
      <c r="D234" s="254"/>
      <c r="E234" s="254"/>
      <c r="F234" s="254"/>
      <c r="G234" s="254"/>
      <c r="H234" s="254"/>
      <c r="I234" s="254"/>
      <c r="J234" s="254"/>
      <c r="K234" s="254"/>
      <c r="L234" s="199"/>
      <c r="M234" s="197"/>
      <c r="N234" s="198"/>
      <c r="Z234" s="144"/>
      <c r="AB234" s="152"/>
      <c r="AH234" s="152"/>
      <c r="AK234" s="152"/>
      <c r="AL234" s="152"/>
      <c r="AM234" s="110" t="s">
        <v>129</v>
      </c>
      <c r="AN234" s="152"/>
    </row>
    <row r="235" spans="1:40" s="104" customFormat="1" ht="15" x14ac:dyDescent="0.25">
      <c r="A235" s="195"/>
      <c r="B235" s="154"/>
      <c r="C235" s="254" t="s">
        <v>132</v>
      </c>
      <c r="D235" s="254"/>
      <c r="E235" s="254"/>
      <c r="F235" s="254"/>
      <c r="G235" s="254"/>
      <c r="H235" s="254"/>
      <c r="I235" s="254"/>
      <c r="J235" s="254"/>
      <c r="K235" s="254"/>
      <c r="L235" s="200">
        <v>142.32</v>
      </c>
      <c r="M235" s="197"/>
      <c r="N235" s="198"/>
      <c r="Z235" s="144"/>
      <c r="AB235" s="152"/>
      <c r="AH235" s="152"/>
      <c r="AK235" s="152"/>
      <c r="AL235" s="152"/>
      <c r="AM235" s="110" t="s">
        <v>132</v>
      </c>
      <c r="AN235" s="152"/>
    </row>
    <row r="236" spans="1:40" s="104" customFormat="1" ht="15" x14ac:dyDescent="0.25">
      <c r="A236" s="195"/>
      <c r="B236" s="154"/>
      <c r="C236" s="254" t="s">
        <v>134</v>
      </c>
      <c r="D236" s="254"/>
      <c r="E236" s="254"/>
      <c r="F236" s="254"/>
      <c r="G236" s="254"/>
      <c r="H236" s="254"/>
      <c r="I236" s="254"/>
      <c r="J236" s="254"/>
      <c r="K236" s="254"/>
      <c r="L236" s="200">
        <v>129.51</v>
      </c>
      <c r="M236" s="197"/>
      <c r="N236" s="198"/>
      <c r="Z236" s="144"/>
      <c r="AB236" s="152"/>
      <c r="AH236" s="152"/>
      <c r="AK236" s="152"/>
      <c r="AL236" s="152"/>
      <c r="AM236" s="110" t="s">
        <v>134</v>
      </c>
      <c r="AN236" s="152"/>
    </row>
    <row r="237" spans="1:40" s="104" customFormat="1" ht="15" x14ac:dyDescent="0.25">
      <c r="A237" s="195"/>
      <c r="B237" s="154"/>
      <c r="C237" s="254" t="s">
        <v>135</v>
      </c>
      <c r="D237" s="254"/>
      <c r="E237" s="254"/>
      <c r="F237" s="254"/>
      <c r="G237" s="254"/>
      <c r="H237" s="254"/>
      <c r="I237" s="254"/>
      <c r="J237" s="254"/>
      <c r="K237" s="254"/>
      <c r="L237" s="200">
        <v>68.31</v>
      </c>
      <c r="M237" s="197"/>
      <c r="N237" s="198"/>
      <c r="Z237" s="144"/>
      <c r="AB237" s="152"/>
      <c r="AH237" s="152"/>
      <c r="AK237" s="152"/>
      <c r="AL237" s="152"/>
      <c r="AM237" s="110" t="s">
        <v>135</v>
      </c>
      <c r="AN237" s="152"/>
    </row>
    <row r="238" spans="1:40" s="104" customFormat="1" ht="15" x14ac:dyDescent="0.25">
      <c r="A238" s="195"/>
      <c r="B238" s="154"/>
      <c r="C238" s="254" t="s">
        <v>260</v>
      </c>
      <c r="D238" s="254"/>
      <c r="E238" s="254"/>
      <c r="F238" s="254"/>
      <c r="G238" s="254"/>
      <c r="H238" s="254"/>
      <c r="I238" s="254"/>
      <c r="J238" s="254"/>
      <c r="K238" s="254"/>
      <c r="L238" s="200">
        <v>884.34</v>
      </c>
      <c r="M238" s="197"/>
      <c r="N238" s="198"/>
      <c r="Z238" s="144"/>
      <c r="AB238" s="152"/>
      <c r="AH238" s="152"/>
      <c r="AK238" s="152"/>
      <c r="AL238" s="152"/>
      <c r="AM238" s="110" t="s">
        <v>260</v>
      </c>
      <c r="AN238" s="152"/>
    </row>
    <row r="239" spans="1:40" s="104" customFormat="1" ht="15" x14ac:dyDescent="0.25">
      <c r="A239" s="195"/>
      <c r="B239" s="154"/>
      <c r="C239" s="254" t="s">
        <v>261</v>
      </c>
      <c r="D239" s="254"/>
      <c r="E239" s="254"/>
      <c r="F239" s="254"/>
      <c r="G239" s="254"/>
      <c r="H239" s="254"/>
      <c r="I239" s="254"/>
      <c r="J239" s="254"/>
      <c r="K239" s="254"/>
      <c r="L239" s="200">
        <v>884.34</v>
      </c>
      <c r="M239" s="197"/>
      <c r="N239" s="198"/>
      <c r="Z239" s="144"/>
      <c r="AB239" s="152"/>
      <c r="AH239" s="152"/>
      <c r="AK239" s="152"/>
      <c r="AL239" s="152"/>
      <c r="AM239" s="110" t="s">
        <v>261</v>
      </c>
      <c r="AN239" s="152"/>
    </row>
    <row r="240" spans="1:40" s="104" customFormat="1" ht="15" x14ac:dyDescent="0.25">
      <c r="A240" s="195"/>
      <c r="B240" s="154"/>
      <c r="C240" s="254" t="s">
        <v>136</v>
      </c>
      <c r="D240" s="254"/>
      <c r="E240" s="254"/>
      <c r="F240" s="254"/>
      <c r="G240" s="254"/>
      <c r="H240" s="254"/>
      <c r="I240" s="254"/>
      <c r="J240" s="254"/>
      <c r="K240" s="254"/>
      <c r="L240" s="200">
        <v>142.32</v>
      </c>
      <c r="M240" s="197"/>
      <c r="N240" s="198"/>
      <c r="Z240" s="144"/>
      <c r="AB240" s="152"/>
      <c r="AH240" s="152"/>
      <c r="AK240" s="152"/>
      <c r="AL240" s="152"/>
      <c r="AM240" s="110" t="s">
        <v>136</v>
      </c>
      <c r="AN240" s="152"/>
    </row>
    <row r="241" spans="1:40" s="104" customFormat="1" ht="15" x14ac:dyDescent="0.25">
      <c r="A241" s="195"/>
      <c r="B241" s="154"/>
      <c r="C241" s="254" t="s">
        <v>137</v>
      </c>
      <c r="D241" s="254"/>
      <c r="E241" s="254"/>
      <c r="F241" s="254"/>
      <c r="G241" s="254"/>
      <c r="H241" s="254"/>
      <c r="I241" s="254"/>
      <c r="J241" s="254"/>
      <c r="K241" s="254"/>
      <c r="L241" s="200">
        <v>129.51</v>
      </c>
      <c r="M241" s="197"/>
      <c r="N241" s="198"/>
      <c r="Z241" s="144"/>
      <c r="AB241" s="152"/>
      <c r="AH241" s="152"/>
      <c r="AK241" s="152"/>
      <c r="AL241" s="152"/>
      <c r="AM241" s="110" t="s">
        <v>137</v>
      </c>
      <c r="AN241" s="152"/>
    </row>
    <row r="242" spans="1:40" s="104" customFormat="1" ht="15" x14ac:dyDescent="0.25">
      <c r="A242" s="195"/>
      <c r="B242" s="154"/>
      <c r="C242" s="254" t="s">
        <v>138</v>
      </c>
      <c r="D242" s="254"/>
      <c r="E242" s="254"/>
      <c r="F242" s="254"/>
      <c r="G242" s="254"/>
      <c r="H242" s="254"/>
      <c r="I242" s="254"/>
      <c r="J242" s="254"/>
      <c r="K242" s="254"/>
      <c r="L242" s="200">
        <v>68.31</v>
      </c>
      <c r="M242" s="197"/>
      <c r="N242" s="198"/>
      <c r="Z242" s="144"/>
      <c r="AB242" s="152"/>
      <c r="AH242" s="152"/>
      <c r="AK242" s="152"/>
      <c r="AL242" s="152"/>
      <c r="AM242" s="110" t="s">
        <v>138</v>
      </c>
      <c r="AN242" s="152"/>
    </row>
    <row r="243" spans="1:40" s="104" customFormat="1" ht="15" x14ac:dyDescent="0.25">
      <c r="A243" s="195"/>
      <c r="B243" s="201"/>
      <c r="C243" s="278" t="s">
        <v>286</v>
      </c>
      <c r="D243" s="278"/>
      <c r="E243" s="278"/>
      <c r="F243" s="278"/>
      <c r="G243" s="278"/>
      <c r="H243" s="278"/>
      <c r="I243" s="278"/>
      <c r="J243" s="278"/>
      <c r="K243" s="278"/>
      <c r="L243" s="202">
        <v>1224.48</v>
      </c>
      <c r="M243" s="203"/>
      <c r="N243" s="204"/>
      <c r="Z243" s="144"/>
      <c r="AB243" s="152"/>
      <c r="AH243" s="152"/>
      <c r="AK243" s="152"/>
      <c r="AL243" s="152"/>
      <c r="AN243" s="152" t="s">
        <v>286</v>
      </c>
    </row>
    <row r="244" spans="1:40" s="104" customFormat="1" ht="15" x14ac:dyDescent="0.25">
      <c r="A244" s="264" t="s">
        <v>287</v>
      </c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6"/>
      <c r="Z244" s="144" t="s">
        <v>287</v>
      </c>
      <c r="AB244" s="152"/>
      <c r="AH244" s="152"/>
      <c r="AK244" s="152"/>
      <c r="AL244" s="152"/>
      <c r="AN244" s="152"/>
    </row>
    <row r="245" spans="1:40" s="104" customFormat="1" ht="15" x14ac:dyDescent="0.25">
      <c r="A245" s="275" t="s">
        <v>288</v>
      </c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7"/>
      <c r="Z245" s="144"/>
      <c r="AB245" s="152"/>
      <c r="AH245" s="152"/>
      <c r="AK245" s="152" t="s">
        <v>288</v>
      </c>
      <c r="AL245" s="152"/>
      <c r="AN245" s="152"/>
    </row>
    <row r="246" spans="1:40" s="104" customFormat="1" ht="34.5" x14ac:dyDescent="0.25">
      <c r="A246" s="145" t="s">
        <v>153</v>
      </c>
      <c r="B246" s="146" t="s">
        <v>186</v>
      </c>
      <c r="C246" s="270" t="s">
        <v>187</v>
      </c>
      <c r="D246" s="270"/>
      <c r="E246" s="270"/>
      <c r="F246" s="147" t="s">
        <v>17</v>
      </c>
      <c r="G246" s="148"/>
      <c r="H246" s="148"/>
      <c r="I246" s="149">
        <v>2</v>
      </c>
      <c r="J246" s="150"/>
      <c r="K246" s="148"/>
      <c r="L246" s="150"/>
      <c r="M246" s="148"/>
      <c r="N246" s="151"/>
      <c r="Z246" s="144"/>
      <c r="AB246" s="152" t="s">
        <v>187</v>
      </c>
      <c r="AH246" s="152"/>
      <c r="AK246" s="152"/>
      <c r="AL246" s="152"/>
      <c r="AN246" s="152"/>
    </row>
    <row r="247" spans="1:40" s="104" customFormat="1" ht="23.25" x14ac:dyDescent="0.25">
      <c r="A247" s="153"/>
      <c r="B247" s="154" t="s">
        <v>188</v>
      </c>
      <c r="C247" s="254" t="s">
        <v>189</v>
      </c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71"/>
      <c r="Z247" s="144"/>
      <c r="AB247" s="152"/>
      <c r="AC247" s="110" t="s">
        <v>189</v>
      </c>
      <c r="AH247" s="152"/>
      <c r="AK247" s="152"/>
      <c r="AL247" s="152"/>
      <c r="AN247" s="152"/>
    </row>
    <row r="248" spans="1:40" s="104" customFormat="1" ht="33.75" x14ac:dyDescent="0.25">
      <c r="A248" s="153"/>
      <c r="B248" s="154" t="s">
        <v>190</v>
      </c>
      <c r="C248" s="254" t="s">
        <v>191</v>
      </c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71"/>
      <c r="Z248" s="144"/>
      <c r="AB248" s="152"/>
      <c r="AC248" s="110" t="s">
        <v>191</v>
      </c>
      <c r="AH248" s="152"/>
      <c r="AK248" s="152"/>
      <c r="AL248" s="152"/>
      <c r="AN248" s="152"/>
    </row>
    <row r="249" spans="1:40" s="104" customFormat="1" ht="34.5" x14ac:dyDescent="0.25">
      <c r="A249" s="153"/>
      <c r="B249" s="154" t="s">
        <v>192</v>
      </c>
      <c r="C249" s="254" t="s">
        <v>193</v>
      </c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71"/>
      <c r="Z249" s="144"/>
      <c r="AB249" s="152"/>
      <c r="AC249" s="110" t="s">
        <v>193</v>
      </c>
      <c r="AH249" s="152"/>
      <c r="AK249" s="152"/>
      <c r="AL249" s="152"/>
      <c r="AN249" s="152"/>
    </row>
    <row r="250" spans="1:40" s="104" customFormat="1" ht="15" x14ac:dyDescent="0.25">
      <c r="A250" s="155"/>
      <c r="B250" s="154" t="s">
        <v>194</v>
      </c>
      <c r="C250" s="254" t="s">
        <v>195</v>
      </c>
      <c r="D250" s="254"/>
      <c r="E250" s="254"/>
      <c r="F250" s="156" t="s">
        <v>122</v>
      </c>
      <c r="G250" s="157">
        <v>0.52</v>
      </c>
      <c r="H250" s="158">
        <v>0.60750000000000004</v>
      </c>
      <c r="I250" s="158">
        <v>0.63180000000000003</v>
      </c>
      <c r="J250" s="159">
        <v>9.92</v>
      </c>
      <c r="K250" s="160"/>
      <c r="L250" s="159">
        <v>6.27</v>
      </c>
      <c r="M250" s="160"/>
      <c r="N250" s="161"/>
      <c r="Z250" s="144"/>
      <c r="AB250" s="152"/>
      <c r="AD250" s="110" t="s">
        <v>195</v>
      </c>
      <c r="AH250" s="152"/>
      <c r="AK250" s="152"/>
      <c r="AL250" s="152"/>
      <c r="AN250" s="152"/>
    </row>
    <row r="251" spans="1:40" s="104" customFormat="1" ht="23.25" x14ac:dyDescent="0.25">
      <c r="A251" s="155"/>
      <c r="B251" s="154" t="s">
        <v>196</v>
      </c>
      <c r="C251" s="254" t="s">
        <v>197</v>
      </c>
      <c r="D251" s="254"/>
      <c r="E251" s="254"/>
      <c r="F251" s="156" t="s">
        <v>152</v>
      </c>
      <c r="G251" s="162">
        <v>3.5000000000000003E-2</v>
      </c>
      <c r="H251" s="163">
        <v>0</v>
      </c>
      <c r="I251" s="163">
        <v>0</v>
      </c>
      <c r="J251" s="159">
        <v>28.22</v>
      </c>
      <c r="K251" s="160"/>
      <c r="L251" s="159">
        <v>0</v>
      </c>
      <c r="M251" s="160"/>
      <c r="N251" s="161"/>
      <c r="Z251" s="144"/>
      <c r="AB251" s="152"/>
      <c r="AD251" s="110" t="s">
        <v>197</v>
      </c>
      <c r="AH251" s="152"/>
      <c r="AK251" s="152"/>
      <c r="AL251" s="152"/>
      <c r="AN251" s="152"/>
    </row>
    <row r="252" spans="1:40" s="104" customFormat="1" ht="23.25" x14ac:dyDescent="0.25">
      <c r="A252" s="155"/>
      <c r="B252" s="154" t="s">
        <v>198</v>
      </c>
      <c r="C252" s="254" t="s">
        <v>199</v>
      </c>
      <c r="D252" s="254"/>
      <c r="E252" s="254"/>
      <c r="F252" s="156" t="s">
        <v>200</v>
      </c>
      <c r="G252" s="164">
        <v>0.1</v>
      </c>
      <c r="H252" s="163">
        <v>0</v>
      </c>
      <c r="I252" s="163">
        <v>0</v>
      </c>
      <c r="J252" s="159">
        <v>1</v>
      </c>
      <c r="K252" s="160"/>
      <c r="L252" s="159">
        <v>0</v>
      </c>
      <c r="M252" s="160"/>
      <c r="N252" s="161"/>
      <c r="Z252" s="144"/>
      <c r="AB252" s="152"/>
      <c r="AD252" s="110" t="s">
        <v>199</v>
      </c>
      <c r="AH252" s="152"/>
      <c r="AK252" s="152"/>
      <c r="AL252" s="152"/>
      <c r="AN252" s="152"/>
    </row>
    <row r="253" spans="1:40" s="104" customFormat="1" ht="15" x14ac:dyDescent="0.25">
      <c r="A253" s="165"/>
      <c r="B253" s="154" t="s">
        <v>8</v>
      </c>
      <c r="C253" s="254" t="s">
        <v>118</v>
      </c>
      <c r="D253" s="254"/>
      <c r="E253" s="254"/>
      <c r="F253" s="156"/>
      <c r="G253" s="160"/>
      <c r="H253" s="160"/>
      <c r="I253" s="160"/>
      <c r="J253" s="159">
        <v>5.16</v>
      </c>
      <c r="K253" s="158">
        <v>0.60750000000000004</v>
      </c>
      <c r="L253" s="159">
        <v>6.27</v>
      </c>
      <c r="M253" s="157">
        <v>23.71</v>
      </c>
      <c r="N253" s="166">
        <v>149</v>
      </c>
      <c r="Z253" s="144"/>
      <c r="AB253" s="152"/>
      <c r="AE253" s="110" t="s">
        <v>118</v>
      </c>
      <c r="AH253" s="152"/>
      <c r="AK253" s="152"/>
      <c r="AL253" s="152"/>
      <c r="AN253" s="152"/>
    </row>
    <row r="254" spans="1:40" s="104" customFormat="1" ht="15" x14ac:dyDescent="0.25">
      <c r="A254" s="165"/>
      <c r="B254" s="154" t="s">
        <v>119</v>
      </c>
      <c r="C254" s="254" t="s">
        <v>120</v>
      </c>
      <c r="D254" s="254"/>
      <c r="E254" s="254"/>
      <c r="F254" s="156"/>
      <c r="G254" s="160"/>
      <c r="H254" s="160"/>
      <c r="I254" s="160"/>
      <c r="J254" s="159">
        <v>1.0900000000000001</v>
      </c>
      <c r="K254" s="163">
        <v>0</v>
      </c>
      <c r="L254" s="159">
        <v>0</v>
      </c>
      <c r="M254" s="157">
        <v>7.77</v>
      </c>
      <c r="N254" s="161"/>
      <c r="Z254" s="144"/>
      <c r="AB254" s="152"/>
      <c r="AE254" s="110" t="s">
        <v>120</v>
      </c>
      <c r="AH254" s="152"/>
      <c r="AK254" s="152"/>
      <c r="AL254" s="152"/>
      <c r="AN254" s="152"/>
    </row>
    <row r="255" spans="1:40" s="104" customFormat="1" ht="15" x14ac:dyDescent="0.25">
      <c r="A255" s="155"/>
      <c r="B255" s="154"/>
      <c r="C255" s="254" t="s">
        <v>121</v>
      </c>
      <c r="D255" s="254"/>
      <c r="E255" s="254"/>
      <c r="F255" s="156" t="s">
        <v>122</v>
      </c>
      <c r="G255" s="157">
        <v>0.52</v>
      </c>
      <c r="H255" s="158">
        <v>0.60750000000000004</v>
      </c>
      <c r="I255" s="158">
        <v>0.63180000000000003</v>
      </c>
      <c r="J255" s="167"/>
      <c r="K255" s="160"/>
      <c r="L255" s="167"/>
      <c r="M255" s="160"/>
      <c r="N255" s="161"/>
      <c r="Z255" s="144"/>
      <c r="AB255" s="152"/>
      <c r="AF255" s="110" t="s">
        <v>121</v>
      </c>
      <c r="AH255" s="152"/>
      <c r="AK255" s="152"/>
      <c r="AL255" s="152"/>
      <c r="AN255" s="152"/>
    </row>
    <row r="256" spans="1:40" s="104" customFormat="1" ht="15" x14ac:dyDescent="0.25">
      <c r="A256" s="168"/>
      <c r="B256" s="154"/>
      <c r="C256" s="274" t="s">
        <v>123</v>
      </c>
      <c r="D256" s="274"/>
      <c r="E256" s="274"/>
      <c r="F256" s="169"/>
      <c r="G256" s="170"/>
      <c r="H256" s="170"/>
      <c r="I256" s="170"/>
      <c r="J256" s="171">
        <v>6.25</v>
      </c>
      <c r="K256" s="170"/>
      <c r="L256" s="171">
        <v>6.27</v>
      </c>
      <c r="M256" s="170"/>
      <c r="N256" s="172"/>
      <c r="Z256" s="144"/>
      <c r="AB256" s="152"/>
      <c r="AG256" s="110" t="s">
        <v>123</v>
      </c>
      <c r="AH256" s="152"/>
      <c r="AK256" s="152"/>
      <c r="AL256" s="152"/>
      <c r="AN256" s="152"/>
    </row>
    <row r="257" spans="1:40" s="104" customFormat="1" ht="15" x14ac:dyDescent="0.25">
      <c r="A257" s="155"/>
      <c r="B257" s="154"/>
      <c r="C257" s="254" t="s">
        <v>124</v>
      </c>
      <c r="D257" s="254"/>
      <c r="E257" s="254"/>
      <c r="F257" s="156"/>
      <c r="G257" s="160"/>
      <c r="H257" s="160"/>
      <c r="I257" s="160"/>
      <c r="J257" s="167"/>
      <c r="K257" s="160"/>
      <c r="L257" s="159">
        <v>6.27</v>
      </c>
      <c r="M257" s="160"/>
      <c r="N257" s="166">
        <v>149</v>
      </c>
      <c r="Z257" s="144"/>
      <c r="AB257" s="152"/>
      <c r="AF257" s="110" t="s">
        <v>124</v>
      </c>
      <c r="AH257" s="152"/>
      <c r="AK257" s="152"/>
      <c r="AL257" s="152"/>
      <c r="AN257" s="152"/>
    </row>
    <row r="258" spans="1:40" s="104" customFormat="1" ht="23.25" x14ac:dyDescent="0.25">
      <c r="A258" s="155"/>
      <c r="B258" s="154" t="s">
        <v>201</v>
      </c>
      <c r="C258" s="254" t="s">
        <v>202</v>
      </c>
      <c r="D258" s="254"/>
      <c r="E258" s="254"/>
      <c r="F258" s="156" t="s">
        <v>125</v>
      </c>
      <c r="G258" s="163">
        <v>90</v>
      </c>
      <c r="H258" s="160"/>
      <c r="I258" s="163">
        <v>90</v>
      </c>
      <c r="J258" s="167"/>
      <c r="K258" s="160"/>
      <c r="L258" s="159">
        <v>5.64</v>
      </c>
      <c r="M258" s="160"/>
      <c r="N258" s="166">
        <v>134</v>
      </c>
      <c r="Z258" s="144"/>
      <c r="AB258" s="152"/>
      <c r="AF258" s="110" t="s">
        <v>202</v>
      </c>
      <c r="AH258" s="152"/>
      <c r="AK258" s="152"/>
      <c r="AL258" s="152"/>
      <c r="AN258" s="152"/>
    </row>
    <row r="259" spans="1:40" s="104" customFormat="1" ht="23.25" x14ac:dyDescent="0.25">
      <c r="A259" s="155"/>
      <c r="B259" s="154" t="s">
        <v>203</v>
      </c>
      <c r="C259" s="254" t="s">
        <v>204</v>
      </c>
      <c r="D259" s="254"/>
      <c r="E259" s="254"/>
      <c r="F259" s="156" t="s">
        <v>125</v>
      </c>
      <c r="G259" s="163">
        <v>46</v>
      </c>
      <c r="H259" s="160"/>
      <c r="I259" s="163">
        <v>46</v>
      </c>
      <c r="J259" s="167"/>
      <c r="K259" s="160"/>
      <c r="L259" s="159">
        <v>2.88</v>
      </c>
      <c r="M259" s="160"/>
      <c r="N259" s="166">
        <v>69</v>
      </c>
      <c r="Z259" s="144"/>
      <c r="AB259" s="152"/>
      <c r="AF259" s="110" t="s">
        <v>204</v>
      </c>
      <c r="AH259" s="152"/>
      <c r="AK259" s="152"/>
      <c r="AL259" s="152"/>
      <c r="AN259" s="152"/>
    </row>
    <row r="260" spans="1:40" s="104" customFormat="1" ht="15" x14ac:dyDescent="0.25">
      <c r="A260" s="173"/>
      <c r="B260" s="174"/>
      <c r="C260" s="270" t="s">
        <v>126</v>
      </c>
      <c r="D260" s="270"/>
      <c r="E260" s="270"/>
      <c r="F260" s="147"/>
      <c r="G260" s="148"/>
      <c r="H260" s="148"/>
      <c r="I260" s="148"/>
      <c r="J260" s="150"/>
      <c r="K260" s="148"/>
      <c r="L260" s="175">
        <v>14.79</v>
      </c>
      <c r="M260" s="170"/>
      <c r="N260" s="176">
        <v>352</v>
      </c>
      <c r="Z260" s="144"/>
      <c r="AB260" s="152"/>
      <c r="AH260" s="152" t="s">
        <v>126</v>
      </c>
      <c r="AK260" s="152"/>
      <c r="AL260" s="152"/>
      <c r="AN260" s="152"/>
    </row>
    <row r="261" spans="1:40" s="104" customFormat="1" ht="34.5" x14ac:dyDescent="0.25">
      <c r="A261" s="145" t="s">
        <v>154</v>
      </c>
      <c r="B261" s="146" t="s">
        <v>186</v>
      </c>
      <c r="C261" s="270" t="s">
        <v>187</v>
      </c>
      <c r="D261" s="270"/>
      <c r="E261" s="270"/>
      <c r="F261" s="147" t="s">
        <v>17</v>
      </c>
      <c r="G261" s="148"/>
      <c r="H261" s="148"/>
      <c r="I261" s="149">
        <v>2</v>
      </c>
      <c r="J261" s="150"/>
      <c r="K261" s="148"/>
      <c r="L261" s="150"/>
      <c r="M261" s="148"/>
      <c r="N261" s="151"/>
      <c r="Z261" s="144"/>
      <c r="AB261" s="152" t="s">
        <v>187</v>
      </c>
      <c r="AH261" s="152"/>
      <c r="AK261" s="152"/>
      <c r="AL261" s="152"/>
      <c r="AN261" s="152"/>
    </row>
    <row r="262" spans="1:40" s="104" customFormat="1" ht="33.75" x14ac:dyDescent="0.25">
      <c r="A262" s="153"/>
      <c r="B262" s="154" t="s">
        <v>190</v>
      </c>
      <c r="C262" s="254" t="s">
        <v>191</v>
      </c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71"/>
      <c r="Z262" s="144"/>
      <c r="AB262" s="152"/>
      <c r="AC262" s="110" t="s">
        <v>191</v>
      </c>
      <c r="AH262" s="152"/>
      <c r="AK262" s="152"/>
      <c r="AL262" s="152"/>
      <c r="AN262" s="152"/>
    </row>
    <row r="263" spans="1:40" s="104" customFormat="1" ht="34.5" x14ac:dyDescent="0.25">
      <c r="A263" s="153"/>
      <c r="B263" s="154" t="s">
        <v>192</v>
      </c>
      <c r="C263" s="254" t="s">
        <v>193</v>
      </c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71"/>
      <c r="Z263" s="144"/>
      <c r="AB263" s="152"/>
      <c r="AC263" s="110" t="s">
        <v>193</v>
      </c>
      <c r="AH263" s="152"/>
      <c r="AK263" s="152"/>
      <c r="AL263" s="152"/>
      <c r="AN263" s="152"/>
    </row>
    <row r="264" spans="1:40" s="104" customFormat="1" ht="15" x14ac:dyDescent="0.25">
      <c r="A264" s="155"/>
      <c r="B264" s="154" t="s">
        <v>194</v>
      </c>
      <c r="C264" s="254" t="s">
        <v>195</v>
      </c>
      <c r="D264" s="254"/>
      <c r="E264" s="254"/>
      <c r="F264" s="156" t="s">
        <v>122</v>
      </c>
      <c r="G264" s="157">
        <v>0.52</v>
      </c>
      <c r="H264" s="162">
        <v>2.0249999999999999</v>
      </c>
      <c r="I264" s="162">
        <v>2.1059999999999999</v>
      </c>
      <c r="J264" s="159">
        <v>9.92</v>
      </c>
      <c r="K264" s="160"/>
      <c r="L264" s="159">
        <v>20.89</v>
      </c>
      <c r="M264" s="160"/>
      <c r="N264" s="161"/>
      <c r="Z264" s="144"/>
      <c r="AB264" s="152"/>
      <c r="AD264" s="110" t="s">
        <v>195</v>
      </c>
      <c r="AH264" s="152"/>
      <c r="AK264" s="152"/>
      <c r="AL264" s="152"/>
      <c r="AN264" s="152"/>
    </row>
    <row r="265" spans="1:40" s="104" customFormat="1" ht="23.25" x14ac:dyDescent="0.25">
      <c r="A265" s="155"/>
      <c r="B265" s="154" t="s">
        <v>196</v>
      </c>
      <c r="C265" s="254" t="s">
        <v>197</v>
      </c>
      <c r="D265" s="254"/>
      <c r="E265" s="254"/>
      <c r="F265" s="156" t="s">
        <v>152</v>
      </c>
      <c r="G265" s="162">
        <v>3.5000000000000003E-2</v>
      </c>
      <c r="H265" s="160"/>
      <c r="I265" s="157">
        <v>7.0000000000000007E-2</v>
      </c>
      <c r="J265" s="159">
        <v>28.22</v>
      </c>
      <c r="K265" s="160"/>
      <c r="L265" s="159">
        <v>1.98</v>
      </c>
      <c r="M265" s="160"/>
      <c r="N265" s="161"/>
      <c r="Z265" s="144"/>
      <c r="AB265" s="152"/>
      <c r="AD265" s="110" t="s">
        <v>197</v>
      </c>
      <c r="AH265" s="152"/>
      <c r="AK265" s="152"/>
      <c r="AL265" s="152"/>
      <c r="AN265" s="152"/>
    </row>
    <row r="266" spans="1:40" s="104" customFormat="1" ht="23.25" x14ac:dyDescent="0.25">
      <c r="A266" s="155"/>
      <c r="B266" s="154" t="s">
        <v>198</v>
      </c>
      <c r="C266" s="254" t="s">
        <v>199</v>
      </c>
      <c r="D266" s="254"/>
      <c r="E266" s="254"/>
      <c r="F266" s="156" t="s">
        <v>200</v>
      </c>
      <c r="G266" s="164">
        <v>0.1</v>
      </c>
      <c r="H266" s="160"/>
      <c r="I266" s="164">
        <v>0.2</v>
      </c>
      <c r="J266" s="159">
        <v>1</v>
      </c>
      <c r="K266" s="160"/>
      <c r="L266" s="159">
        <v>0.2</v>
      </c>
      <c r="M266" s="160"/>
      <c r="N266" s="161"/>
      <c r="Z266" s="144"/>
      <c r="AB266" s="152"/>
      <c r="AD266" s="110" t="s">
        <v>199</v>
      </c>
      <c r="AH266" s="152"/>
      <c r="AK266" s="152"/>
      <c r="AL266" s="152"/>
      <c r="AN266" s="152"/>
    </row>
    <row r="267" spans="1:40" s="104" customFormat="1" ht="15" x14ac:dyDescent="0.25">
      <c r="A267" s="165"/>
      <c r="B267" s="154" t="s">
        <v>8</v>
      </c>
      <c r="C267" s="254" t="s">
        <v>118</v>
      </c>
      <c r="D267" s="254"/>
      <c r="E267" s="254"/>
      <c r="F267" s="156"/>
      <c r="G267" s="160"/>
      <c r="H267" s="160"/>
      <c r="I267" s="160"/>
      <c r="J267" s="159">
        <v>5.16</v>
      </c>
      <c r="K267" s="162">
        <v>2.0249999999999999</v>
      </c>
      <c r="L267" s="159">
        <v>20.9</v>
      </c>
      <c r="M267" s="157">
        <v>23.71</v>
      </c>
      <c r="N267" s="166">
        <v>496</v>
      </c>
      <c r="Z267" s="144"/>
      <c r="AB267" s="152"/>
      <c r="AE267" s="110" t="s">
        <v>118</v>
      </c>
      <c r="AH267" s="152"/>
      <c r="AK267" s="152"/>
      <c r="AL267" s="152"/>
      <c r="AN267" s="152"/>
    </row>
    <row r="268" spans="1:40" s="104" customFormat="1" ht="15" x14ac:dyDescent="0.25">
      <c r="A268" s="165"/>
      <c r="B268" s="154" t="s">
        <v>119</v>
      </c>
      <c r="C268" s="254" t="s">
        <v>120</v>
      </c>
      <c r="D268" s="254"/>
      <c r="E268" s="254"/>
      <c r="F268" s="156"/>
      <c r="G268" s="160"/>
      <c r="H268" s="160"/>
      <c r="I268" s="160"/>
      <c r="J268" s="159">
        <v>1.0900000000000001</v>
      </c>
      <c r="K268" s="160"/>
      <c r="L268" s="159">
        <v>2.1800000000000002</v>
      </c>
      <c r="M268" s="157">
        <v>7.77</v>
      </c>
      <c r="N268" s="166">
        <v>17</v>
      </c>
      <c r="Z268" s="144"/>
      <c r="AB268" s="152"/>
      <c r="AE268" s="110" t="s">
        <v>120</v>
      </c>
      <c r="AH268" s="152"/>
      <c r="AK268" s="152"/>
      <c r="AL268" s="152"/>
      <c r="AN268" s="152"/>
    </row>
    <row r="269" spans="1:40" s="104" customFormat="1" ht="15" x14ac:dyDescent="0.25">
      <c r="A269" s="155"/>
      <c r="B269" s="154"/>
      <c r="C269" s="254" t="s">
        <v>121</v>
      </c>
      <c r="D269" s="254"/>
      <c r="E269" s="254"/>
      <c r="F269" s="156" t="s">
        <v>122</v>
      </c>
      <c r="G269" s="157">
        <v>0.52</v>
      </c>
      <c r="H269" s="162">
        <v>2.0249999999999999</v>
      </c>
      <c r="I269" s="162">
        <v>2.1059999999999999</v>
      </c>
      <c r="J269" s="167"/>
      <c r="K269" s="160"/>
      <c r="L269" s="167"/>
      <c r="M269" s="160"/>
      <c r="N269" s="161"/>
      <c r="Z269" s="144"/>
      <c r="AB269" s="152"/>
      <c r="AF269" s="110" t="s">
        <v>121</v>
      </c>
      <c r="AH269" s="152"/>
      <c r="AK269" s="152"/>
      <c r="AL269" s="152"/>
      <c r="AN269" s="152"/>
    </row>
    <row r="270" spans="1:40" s="104" customFormat="1" ht="15" x14ac:dyDescent="0.25">
      <c r="A270" s="168"/>
      <c r="B270" s="154"/>
      <c r="C270" s="274" t="s">
        <v>123</v>
      </c>
      <c r="D270" s="274"/>
      <c r="E270" s="274"/>
      <c r="F270" s="169"/>
      <c r="G270" s="170"/>
      <c r="H270" s="170"/>
      <c r="I270" s="170"/>
      <c r="J270" s="171">
        <v>6.25</v>
      </c>
      <c r="K270" s="170"/>
      <c r="L270" s="171">
        <v>23.08</v>
      </c>
      <c r="M270" s="170"/>
      <c r="N270" s="172"/>
      <c r="Z270" s="144"/>
      <c r="AB270" s="152"/>
      <c r="AG270" s="110" t="s">
        <v>123</v>
      </c>
      <c r="AH270" s="152"/>
      <c r="AK270" s="152"/>
      <c r="AL270" s="152"/>
      <c r="AN270" s="152"/>
    </row>
    <row r="271" spans="1:40" s="104" customFormat="1" ht="15" x14ac:dyDescent="0.25">
      <c r="A271" s="155"/>
      <c r="B271" s="154"/>
      <c r="C271" s="254" t="s">
        <v>124</v>
      </c>
      <c r="D271" s="254"/>
      <c r="E271" s="254"/>
      <c r="F271" s="156"/>
      <c r="G271" s="160"/>
      <c r="H271" s="160"/>
      <c r="I271" s="160"/>
      <c r="J271" s="167"/>
      <c r="K271" s="160"/>
      <c r="L271" s="159">
        <v>20.9</v>
      </c>
      <c r="M271" s="160"/>
      <c r="N271" s="166">
        <v>496</v>
      </c>
      <c r="Z271" s="144"/>
      <c r="AB271" s="152"/>
      <c r="AF271" s="110" t="s">
        <v>124</v>
      </c>
      <c r="AH271" s="152"/>
      <c r="AK271" s="152"/>
      <c r="AL271" s="152"/>
      <c r="AN271" s="152"/>
    </row>
    <row r="272" spans="1:40" s="104" customFormat="1" ht="23.25" x14ac:dyDescent="0.25">
      <c r="A272" s="155"/>
      <c r="B272" s="154" t="s">
        <v>201</v>
      </c>
      <c r="C272" s="254" t="s">
        <v>202</v>
      </c>
      <c r="D272" s="254"/>
      <c r="E272" s="254"/>
      <c r="F272" s="156" t="s">
        <v>125</v>
      </c>
      <c r="G272" s="163">
        <v>90</v>
      </c>
      <c r="H272" s="160"/>
      <c r="I272" s="163">
        <v>90</v>
      </c>
      <c r="J272" s="167"/>
      <c r="K272" s="160"/>
      <c r="L272" s="159">
        <v>18.809999999999999</v>
      </c>
      <c r="M272" s="160"/>
      <c r="N272" s="166">
        <v>446</v>
      </c>
      <c r="Z272" s="144"/>
      <c r="AB272" s="152"/>
      <c r="AF272" s="110" t="s">
        <v>202</v>
      </c>
      <c r="AH272" s="152"/>
      <c r="AK272" s="152"/>
      <c r="AL272" s="152"/>
      <c r="AN272" s="152"/>
    </row>
    <row r="273" spans="1:40" s="104" customFormat="1" ht="23.25" x14ac:dyDescent="0.25">
      <c r="A273" s="155"/>
      <c r="B273" s="154" t="s">
        <v>203</v>
      </c>
      <c r="C273" s="254" t="s">
        <v>204</v>
      </c>
      <c r="D273" s="254"/>
      <c r="E273" s="254"/>
      <c r="F273" s="156" t="s">
        <v>125</v>
      </c>
      <c r="G273" s="163">
        <v>46</v>
      </c>
      <c r="H273" s="160"/>
      <c r="I273" s="163">
        <v>46</v>
      </c>
      <c r="J273" s="167"/>
      <c r="K273" s="160"/>
      <c r="L273" s="159">
        <v>9.61</v>
      </c>
      <c r="M273" s="160"/>
      <c r="N273" s="166">
        <v>228</v>
      </c>
      <c r="Z273" s="144"/>
      <c r="AB273" s="152"/>
      <c r="AF273" s="110" t="s">
        <v>204</v>
      </c>
      <c r="AH273" s="152"/>
      <c r="AK273" s="152"/>
      <c r="AL273" s="152"/>
      <c r="AN273" s="152"/>
    </row>
    <row r="274" spans="1:40" s="104" customFormat="1" ht="15" x14ac:dyDescent="0.25">
      <c r="A274" s="173"/>
      <c r="B274" s="174"/>
      <c r="C274" s="270" t="s">
        <v>126</v>
      </c>
      <c r="D274" s="270"/>
      <c r="E274" s="270"/>
      <c r="F274" s="147"/>
      <c r="G274" s="148"/>
      <c r="H274" s="148"/>
      <c r="I274" s="148"/>
      <c r="J274" s="150"/>
      <c r="K274" s="148"/>
      <c r="L274" s="175">
        <v>51.5</v>
      </c>
      <c r="M274" s="170"/>
      <c r="N274" s="178">
        <v>1187</v>
      </c>
      <c r="Z274" s="144"/>
      <c r="AB274" s="152"/>
      <c r="AH274" s="152" t="s">
        <v>126</v>
      </c>
      <c r="AK274" s="152"/>
      <c r="AL274" s="152"/>
      <c r="AN274" s="152"/>
    </row>
    <row r="275" spans="1:40" s="104" customFormat="1" ht="23.25" x14ac:dyDescent="0.25">
      <c r="A275" s="145" t="s">
        <v>289</v>
      </c>
      <c r="B275" s="146" t="s">
        <v>290</v>
      </c>
      <c r="C275" s="270" t="s">
        <v>291</v>
      </c>
      <c r="D275" s="270"/>
      <c r="E275" s="270"/>
      <c r="F275" s="147" t="s">
        <v>17</v>
      </c>
      <c r="G275" s="148"/>
      <c r="H275" s="148"/>
      <c r="I275" s="149">
        <v>2</v>
      </c>
      <c r="J275" s="179">
        <v>6000</v>
      </c>
      <c r="K275" s="148"/>
      <c r="L275" s="179">
        <v>1948.05</v>
      </c>
      <c r="M275" s="181">
        <v>6.16</v>
      </c>
      <c r="N275" s="178">
        <v>12000</v>
      </c>
      <c r="Z275" s="144"/>
      <c r="AB275" s="152" t="s">
        <v>291</v>
      </c>
      <c r="AH275" s="152"/>
      <c r="AK275" s="152"/>
      <c r="AL275" s="152"/>
      <c r="AN275" s="152"/>
    </row>
    <row r="276" spans="1:40" s="104" customFormat="1" ht="15" x14ac:dyDescent="0.25">
      <c r="A276" s="173"/>
      <c r="B276" s="174"/>
      <c r="C276" s="254" t="s">
        <v>209</v>
      </c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71"/>
      <c r="Z276" s="144"/>
      <c r="AB276" s="152"/>
      <c r="AH276" s="152"/>
      <c r="AI276" s="110" t="s">
        <v>209</v>
      </c>
      <c r="AK276" s="152"/>
      <c r="AL276" s="152"/>
      <c r="AN276" s="152"/>
    </row>
    <row r="277" spans="1:40" s="104" customFormat="1" ht="15" x14ac:dyDescent="0.25">
      <c r="A277" s="168"/>
      <c r="B277" s="182"/>
      <c r="C277" s="254" t="s">
        <v>292</v>
      </c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71"/>
      <c r="Z277" s="144"/>
      <c r="AB277" s="152"/>
      <c r="AH277" s="152"/>
      <c r="AJ277" s="110" t="s">
        <v>292</v>
      </c>
      <c r="AK277" s="152"/>
      <c r="AL277" s="152"/>
      <c r="AN277" s="152"/>
    </row>
    <row r="278" spans="1:40" s="104" customFormat="1" ht="15" x14ac:dyDescent="0.25">
      <c r="A278" s="173"/>
      <c r="B278" s="174"/>
      <c r="C278" s="270" t="s">
        <v>126</v>
      </c>
      <c r="D278" s="270"/>
      <c r="E278" s="270"/>
      <c r="F278" s="147"/>
      <c r="G278" s="148"/>
      <c r="H278" s="148"/>
      <c r="I278" s="148"/>
      <c r="J278" s="150"/>
      <c r="K278" s="148"/>
      <c r="L278" s="179">
        <v>1948.05</v>
      </c>
      <c r="M278" s="170"/>
      <c r="N278" s="178">
        <v>12000</v>
      </c>
      <c r="Z278" s="144"/>
      <c r="AB278" s="152"/>
      <c r="AH278" s="152" t="s">
        <v>126</v>
      </c>
      <c r="AK278" s="152"/>
      <c r="AL278" s="152"/>
      <c r="AN278" s="152"/>
    </row>
    <row r="279" spans="1:40" s="104" customFormat="1" ht="15" x14ac:dyDescent="0.25">
      <c r="A279" s="275" t="s">
        <v>218</v>
      </c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7"/>
      <c r="Z279" s="144"/>
      <c r="AB279" s="152"/>
      <c r="AH279" s="152"/>
      <c r="AK279" s="152" t="s">
        <v>218</v>
      </c>
      <c r="AL279" s="152"/>
      <c r="AN279" s="152"/>
    </row>
    <row r="280" spans="1:40" s="104" customFormat="1" ht="57" x14ac:dyDescent="0.25">
      <c r="A280" s="145" t="s">
        <v>155</v>
      </c>
      <c r="B280" s="146" t="s">
        <v>219</v>
      </c>
      <c r="C280" s="270" t="s">
        <v>220</v>
      </c>
      <c r="D280" s="270"/>
      <c r="E280" s="270"/>
      <c r="F280" s="147" t="s">
        <v>17</v>
      </c>
      <c r="G280" s="148"/>
      <c r="H280" s="148"/>
      <c r="I280" s="149">
        <v>1</v>
      </c>
      <c r="J280" s="150"/>
      <c r="K280" s="148"/>
      <c r="L280" s="150"/>
      <c r="M280" s="148"/>
      <c r="N280" s="151"/>
      <c r="Z280" s="144"/>
      <c r="AB280" s="152" t="s">
        <v>220</v>
      </c>
      <c r="AH280" s="152"/>
      <c r="AK280" s="152"/>
      <c r="AL280" s="152"/>
      <c r="AN280" s="152"/>
    </row>
    <row r="281" spans="1:40" s="104" customFormat="1" ht="45.75" x14ac:dyDescent="0.25">
      <c r="A281" s="153"/>
      <c r="B281" s="154" t="s">
        <v>221</v>
      </c>
      <c r="C281" s="254" t="s">
        <v>222</v>
      </c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71"/>
      <c r="Z281" s="144"/>
      <c r="AB281" s="152"/>
      <c r="AC281" s="110" t="s">
        <v>222</v>
      </c>
      <c r="AH281" s="152"/>
      <c r="AK281" s="152"/>
      <c r="AL281" s="152"/>
      <c r="AN281" s="152"/>
    </row>
    <row r="282" spans="1:40" s="104" customFormat="1" ht="33.75" x14ac:dyDescent="0.25">
      <c r="A282" s="153"/>
      <c r="B282" s="154" t="s">
        <v>223</v>
      </c>
      <c r="C282" s="254" t="s">
        <v>224</v>
      </c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71"/>
      <c r="Z282" s="144"/>
      <c r="AB282" s="152"/>
      <c r="AC282" s="110" t="s">
        <v>224</v>
      </c>
      <c r="AH282" s="152"/>
      <c r="AK282" s="152"/>
      <c r="AL282" s="152"/>
      <c r="AN282" s="152"/>
    </row>
    <row r="283" spans="1:40" s="104" customFormat="1" ht="15" x14ac:dyDescent="0.25">
      <c r="A283" s="155"/>
      <c r="B283" s="154" t="s">
        <v>225</v>
      </c>
      <c r="C283" s="254" t="s">
        <v>226</v>
      </c>
      <c r="D283" s="254"/>
      <c r="E283" s="254"/>
      <c r="F283" s="156" t="s">
        <v>122</v>
      </c>
      <c r="G283" s="164">
        <v>25.2</v>
      </c>
      <c r="H283" s="157">
        <v>1.95</v>
      </c>
      <c r="I283" s="157">
        <v>49.14</v>
      </c>
      <c r="J283" s="159">
        <v>12.69</v>
      </c>
      <c r="K283" s="160"/>
      <c r="L283" s="159">
        <v>623.59</v>
      </c>
      <c r="M283" s="160"/>
      <c r="N283" s="161"/>
      <c r="Z283" s="144"/>
      <c r="AB283" s="152"/>
      <c r="AD283" s="110" t="s">
        <v>226</v>
      </c>
      <c r="AH283" s="152"/>
      <c r="AK283" s="152"/>
      <c r="AL283" s="152"/>
      <c r="AN283" s="152"/>
    </row>
    <row r="284" spans="1:40" s="104" customFormat="1" ht="15" x14ac:dyDescent="0.25">
      <c r="A284" s="155"/>
      <c r="B284" s="154" t="s">
        <v>227</v>
      </c>
      <c r="C284" s="254" t="s">
        <v>228</v>
      </c>
      <c r="D284" s="254"/>
      <c r="E284" s="254"/>
      <c r="F284" s="156" t="s">
        <v>122</v>
      </c>
      <c r="G284" s="164">
        <v>10.8</v>
      </c>
      <c r="H284" s="157">
        <v>1.95</v>
      </c>
      <c r="I284" s="157">
        <v>21.06</v>
      </c>
      <c r="J284" s="159">
        <v>9.17</v>
      </c>
      <c r="K284" s="160"/>
      <c r="L284" s="159">
        <v>193.12</v>
      </c>
      <c r="M284" s="160"/>
      <c r="N284" s="161"/>
      <c r="Z284" s="144"/>
      <c r="AB284" s="152"/>
      <c r="AD284" s="110" t="s">
        <v>228</v>
      </c>
      <c r="AH284" s="152"/>
      <c r="AK284" s="152"/>
      <c r="AL284" s="152"/>
      <c r="AN284" s="152"/>
    </row>
    <row r="285" spans="1:40" s="104" customFormat="1" ht="15" x14ac:dyDescent="0.25">
      <c r="A285" s="165"/>
      <c r="B285" s="154" t="s">
        <v>8</v>
      </c>
      <c r="C285" s="254" t="s">
        <v>118</v>
      </c>
      <c r="D285" s="254"/>
      <c r="E285" s="254"/>
      <c r="F285" s="156"/>
      <c r="G285" s="160"/>
      <c r="H285" s="160"/>
      <c r="I285" s="160"/>
      <c r="J285" s="159">
        <v>418.83</v>
      </c>
      <c r="K285" s="157">
        <v>1.95</v>
      </c>
      <c r="L285" s="159">
        <v>816.72</v>
      </c>
      <c r="M285" s="157">
        <v>23.71</v>
      </c>
      <c r="N285" s="177">
        <v>19364</v>
      </c>
      <c r="Z285" s="144"/>
      <c r="AB285" s="152"/>
      <c r="AE285" s="110" t="s">
        <v>118</v>
      </c>
      <c r="AH285" s="152"/>
      <c r="AK285" s="152"/>
      <c r="AL285" s="152"/>
      <c r="AN285" s="152"/>
    </row>
    <row r="286" spans="1:40" s="104" customFormat="1" ht="15" x14ac:dyDescent="0.25">
      <c r="A286" s="155"/>
      <c r="B286" s="154"/>
      <c r="C286" s="254" t="s">
        <v>121</v>
      </c>
      <c r="D286" s="254"/>
      <c r="E286" s="254"/>
      <c r="F286" s="156" t="s">
        <v>122</v>
      </c>
      <c r="G286" s="163">
        <v>36</v>
      </c>
      <c r="H286" s="157">
        <v>1.95</v>
      </c>
      <c r="I286" s="164">
        <v>70.2</v>
      </c>
      <c r="J286" s="167"/>
      <c r="K286" s="160"/>
      <c r="L286" s="167"/>
      <c r="M286" s="160"/>
      <c r="N286" s="161"/>
      <c r="Z286" s="144"/>
      <c r="AB286" s="152"/>
      <c r="AF286" s="110" t="s">
        <v>121</v>
      </c>
      <c r="AH286" s="152"/>
      <c r="AK286" s="152"/>
      <c r="AL286" s="152"/>
      <c r="AN286" s="152"/>
    </row>
    <row r="287" spans="1:40" s="104" customFormat="1" ht="15" x14ac:dyDescent="0.25">
      <c r="A287" s="168"/>
      <c r="B287" s="154"/>
      <c r="C287" s="274" t="s">
        <v>123</v>
      </c>
      <c r="D287" s="274"/>
      <c r="E287" s="274"/>
      <c r="F287" s="169"/>
      <c r="G287" s="170"/>
      <c r="H287" s="170"/>
      <c r="I287" s="170"/>
      <c r="J287" s="171">
        <v>418.83</v>
      </c>
      <c r="K287" s="170"/>
      <c r="L287" s="171">
        <v>816.72</v>
      </c>
      <c r="M287" s="170"/>
      <c r="N287" s="172"/>
      <c r="Z287" s="144"/>
      <c r="AB287" s="152"/>
      <c r="AG287" s="110" t="s">
        <v>123</v>
      </c>
      <c r="AH287" s="152"/>
      <c r="AK287" s="152"/>
      <c r="AL287" s="152"/>
      <c r="AN287" s="152"/>
    </row>
    <row r="288" spans="1:40" s="104" customFormat="1" ht="15" x14ac:dyDescent="0.25">
      <c r="A288" s="155"/>
      <c r="B288" s="154"/>
      <c r="C288" s="254" t="s">
        <v>124</v>
      </c>
      <c r="D288" s="254"/>
      <c r="E288" s="254"/>
      <c r="F288" s="156"/>
      <c r="G288" s="160"/>
      <c r="H288" s="160"/>
      <c r="I288" s="160"/>
      <c r="J288" s="167"/>
      <c r="K288" s="160"/>
      <c r="L288" s="159">
        <v>816.72</v>
      </c>
      <c r="M288" s="160"/>
      <c r="N288" s="177">
        <v>19364</v>
      </c>
      <c r="Z288" s="144"/>
      <c r="AB288" s="152"/>
      <c r="AF288" s="110" t="s">
        <v>124</v>
      </c>
      <c r="AH288" s="152"/>
      <c r="AK288" s="152"/>
      <c r="AL288" s="152"/>
      <c r="AN288" s="152"/>
    </row>
    <row r="289" spans="1:40" s="104" customFormat="1" ht="23.25" x14ac:dyDescent="0.25">
      <c r="A289" s="155"/>
      <c r="B289" s="154" t="s">
        <v>229</v>
      </c>
      <c r="C289" s="254" t="s">
        <v>230</v>
      </c>
      <c r="D289" s="254"/>
      <c r="E289" s="254"/>
      <c r="F289" s="156" t="s">
        <v>125</v>
      </c>
      <c r="G289" s="163">
        <v>74</v>
      </c>
      <c r="H289" s="160"/>
      <c r="I289" s="163">
        <v>74</v>
      </c>
      <c r="J289" s="167"/>
      <c r="K289" s="160"/>
      <c r="L289" s="159">
        <v>604.37</v>
      </c>
      <c r="M289" s="160"/>
      <c r="N289" s="177">
        <v>14329</v>
      </c>
      <c r="Z289" s="144"/>
      <c r="AB289" s="152"/>
      <c r="AF289" s="110" t="s">
        <v>230</v>
      </c>
      <c r="AH289" s="152"/>
      <c r="AK289" s="152"/>
      <c r="AL289" s="152"/>
      <c r="AN289" s="152"/>
    </row>
    <row r="290" spans="1:40" s="104" customFormat="1" ht="23.25" x14ac:dyDescent="0.25">
      <c r="A290" s="155"/>
      <c r="B290" s="154" t="s">
        <v>231</v>
      </c>
      <c r="C290" s="254" t="s">
        <v>232</v>
      </c>
      <c r="D290" s="254"/>
      <c r="E290" s="254"/>
      <c r="F290" s="156" t="s">
        <v>125</v>
      </c>
      <c r="G290" s="163">
        <v>36</v>
      </c>
      <c r="H290" s="160"/>
      <c r="I290" s="163">
        <v>36</v>
      </c>
      <c r="J290" s="167"/>
      <c r="K290" s="160"/>
      <c r="L290" s="159">
        <v>294.02</v>
      </c>
      <c r="M290" s="160"/>
      <c r="N290" s="177">
        <v>6971</v>
      </c>
      <c r="Z290" s="144"/>
      <c r="AB290" s="152"/>
      <c r="AF290" s="110" t="s">
        <v>232</v>
      </c>
      <c r="AH290" s="152"/>
      <c r="AK290" s="152"/>
      <c r="AL290" s="152"/>
      <c r="AN290" s="152"/>
    </row>
    <row r="291" spans="1:40" s="104" customFormat="1" ht="15" x14ac:dyDescent="0.25">
      <c r="A291" s="173"/>
      <c r="B291" s="174"/>
      <c r="C291" s="270" t="s">
        <v>126</v>
      </c>
      <c r="D291" s="270"/>
      <c r="E291" s="270"/>
      <c r="F291" s="147"/>
      <c r="G291" s="148"/>
      <c r="H291" s="148"/>
      <c r="I291" s="148"/>
      <c r="J291" s="150"/>
      <c r="K291" s="148"/>
      <c r="L291" s="179">
        <v>1715.11</v>
      </c>
      <c r="M291" s="170"/>
      <c r="N291" s="178">
        <v>40664</v>
      </c>
      <c r="Z291" s="144"/>
      <c r="AB291" s="152"/>
      <c r="AH291" s="152" t="s">
        <v>126</v>
      </c>
      <c r="AK291" s="152"/>
      <c r="AL291" s="152"/>
      <c r="AN291" s="152"/>
    </row>
    <row r="292" spans="1:40" s="104" customFormat="1" ht="34.5" x14ac:dyDescent="0.25">
      <c r="A292" s="145" t="s">
        <v>293</v>
      </c>
      <c r="B292" s="146" t="s">
        <v>233</v>
      </c>
      <c r="C292" s="270" t="s">
        <v>234</v>
      </c>
      <c r="D292" s="270"/>
      <c r="E292" s="270"/>
      <c r="F292" s="147" t="s">
        <v>162</v>
      </c>
      <c r="G292" s="148"/>
      <c r="H292" s="148"/>
      <c r="I292" s="149">
        <v>1</v>
      </c>
      <c r="J292" s="150"/>
      <c r="K292" s="148"/>
      <c r="L292" s="150"/>
      <c r="M292" s="148"/>
      <c r="N292" s="151"/>
      <c r="Z292" s="144"/>
      <c r="AB292" s="152" t="s">
        <v>234</v>
      </c>
      <c r="AH292" s="152"/>
      <c r="AK292" s="152"/>
      <c r="AL292" s="152"/>
      <c r="AN292" s="152"/>
    </row>
    <row r="293" spans="1:40" s="104" customFormat="1" ht="15" x14ac:dyDescent="0.25">
      <c r="A293" s="153"/>
      <c r="B293" s="154" t="s">
        <v>237</v>
      </c>
      <c r="C293" s="254" t="s">
        <v>238</v>
      </c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71"/>
      <c r="Z293" s="144"/>
      <c r="AB293" s="152"/>
      <c r="AC293" s="110" t="s">
        <v>238</v>
      </c>
      <c r="AH293" s="152"/>
      <c r="AK293" s="152"/>
      <c r="AL293" s="152"/>
      <c r="AN293" s="152"/>
    </row>
    <row r="294" spans="1:40" s="104" customFormat="1" ht="45.75" x14ac:dyDescent="0.25">
      <c r="A294" s="153"/>
      <c r="B294" s="154" t="s">
        <v>221</v>
      </c>
      <c r="C294" s="254" t="s">
        <v>222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71"/>
      <c r="Z294" s="144"/>
      <c r="AB294" s="152"/>
      <c r="AC294" s="110" t="s">
        <v>222</v>
      </c>
      <c r="AH294" s="152"/>
      <c r="AK294" s="152"/>
      <c r="AL294" s="152"/>
      <c r="AN294" s="152"/>
    </row>
    <row r="295" spans="1:40" s="104" customFormat="1" ht="33.75" x14ac:dyDescent="0.25">
      <c r="A295" s="153"/>
      <c r="B295" s="154" t="s">
        <v>223</v>
      </c>
      <c r="C295" s="254" t="s">
        <v>224</v>
      </c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71"/>
      <c r="Z295" s="144"/>
      <c r="AB295" s="152"/>
      <c r="AC295" s="110" t="s">
        <v>224</v>
      </c>
      <c r="AH295" s="152"/>
      <c r="AK295" s="152"/>
      <c r="AL295" s="152"/>
      <c r="AN295" s="152"/>
    </row>
    <row r="296" spans="1:40" s="104" customFormat="1" ht="15" x14ac:dyDescent="0.25">
      <c r="A296" s="155"/>
      <c r="B296" s="154" t="s">
        <v>235</v>
      </c>
      <c r="C296" s="254" t="s">
        <v>236</v>
      </c>
      <c r="D296" s="254"/>
      <c r="E296" s="254"/>
      <c r="F296" s="156" t="s">
        <v>122</v>
      </c>
      <c r="G296" s="157">
        <v>9.58</v>
      </c>
      <c r="H296" s="162">
        <v>0.97499999999999998</v>
      </c>
      <c r="I296" s="158">
        <v>9.3405000000000005</v>
      </c>
      <c r="J296" s="159">
        <v>14.09</v>
      </c>
      <c r="K296" s="160"/>
      <c r="L296" s="159">
        <v>131.61000000000001</v>
      </c>
      <c r="M296" s="160"/>
      <c r="N296" s="161"/>
      <c r="Z296" s="144"/>
      <c r="AB296" s="152"/>
      <c r="AD296" s="110" t="s">
        <v>236</v>
      </c>
      <c r="AH296" s="152"/>
      <c r="AK296" s="152"/>
      <c r="AL296" s="152"/>
      <c r="AN296" s="152"/>
    </row>
    <row r="297" spans="1:40" s="104" customFormat="1" ht="15" x14ac:dyDescent="0.25">
      <c r="A297" s="155"/>
      <c r="B297" s="154" t="s">
        <v>227</v>
      </c>
      <c r="C297" s="254" t="s">
        <v>228</v>
      </c>
      <c r="D297" s="254"/>
      <c r="E297" s="254"/>
      <c r="F297" s="156" t="s">
        <v>122</v>
      </c>
      <c r="G297" s="164">
        <v>4.0999999999999996</v>
      </c>
      <c r="H297" s="162">
        <v>0.97499999999999998</v>
      </c>
      <c r="I297" s="158">
        <v>3.9975000000000001</v>
      </c>
      <c r="J297" s="159">
        <v>9.17</v>
      </c>
      <c r="K297" s="160"/>
      <c r="L297" s="159">
        <v>36.659999999999997</v>
      </c>
      <c r="M297" s="160"/>
      <c r="N297" s="161"/>
      <c r="Z297" s="144"/>
      <c r="AB297" s="152"/>
      <c r="AD297" s="110" t="s">
        <v>228</v>
      </c>
      <c r="AH297" s="152"/>
      <c r="AK297" s="152"/>
      <c r="AL297" s="152"/>
      <c r="AN297" s="152"/>
    </row>
    <row r="298" spans="1:40" s="104" customFormat="1" ht="15" x14ac:dyDescent="0.25">
      <c r="A298" s="165"/>
      <c r="B298" s="154" t="s">
        <v>8</v>
      </c>
      <c r="C298" s="254" t="s">
        <v>118</v>
      </c>
      <c r="D298" s="254"/>
      <c r="E298" s="254"/>
      <c r="F298" s="156"/>
      <c r="G298" s="160"/>
      <c r="H298" s="160"/>
      <c r="I298" s="160"/>
      <c r="J298" s="159">
        <v>172.58</v>
      </c>
      <c r="K298" s="162">
        <v>0.97499999999999998</v>
      </c>
      <c r="L298" s="159">
        <v>168.27</v>
      </c>
      <c r="M298" s="157">
        <v>23.71</v>
      </c>
      <c r="N298" s="177">
        <v>3990</v>
      </c>
      <c r="Z298" s="144"/>
      <c r="AB298" s="152"/>
      <c r="AE298" s="110" t="s">
        <v>118</v>
      </c>
      <c r="AH298" s="152"/>
      <c r="AK298" s="152"/>
      <c r="AL298" s="152"/>
      <c r="AN298" s="152"/>
    </row>
    <row r="299" spans="1:40" s="104" customFormat="1" ht="15" x14ac:dyDescent="0.25">
      <c r="A299" s="155"/>
      <c r="B299" s="154"/>
      <c r="C299" s="254" t="s">
        <v>121</v>
      </c>
      <c r="D299" s="254"/>
      <c r="E299" s="254"/>
      <c r="F299" s="156" t="s">
        <v>122</v>
      </c>
      <c r="G299" s="157">
        <v>13.68</v>
      </c>
      <c r="H299" s="162">
        <v>0.97499999999999998</v>
      </c>
      <c r="I299" s="162">
        <v>13.337999999999999</v>
      </c>
      <c r="J299" s="167"/>
      <c r="K299" s="160"/>
      <c r="L299" s="167"/>
      <c r="M299" s="160"/>
      <c r="N299" s="161"/>
      <c r="Z299" s="144"/>
      <c r="AB299" s="152"/>
      <c r="AF299" s="110" t="s">
        <v>121</v>
      </c>
      <c r="AH299" s="152"/>
      <c r="AK299" s="152"/>
      <c r="AL299" s="152"/>
      <c r="AN299" s="152"/>
    </row>
    <row r="300" spans="1:40" s="104" customFormat="1" ht="15" x14ac:dyDescent="0.25">
      <c r="A300" s="168"/>
      <c r="B300" s="154"/>
      <c r="C300" s="274" t="s">
        <v>123</v>
      </c>
      <c r="D300" s="274"/>
      <c r="E300" s="274"/>
      <c r="F300" s="169"/>
      <c r="G300" s="170"/>
      <c r="H300" s="170"/>
      <c r="I300" s="170"/>
      <c r="J300" s="171">
        <v>172.58</v>
      </c>
      <c r="K300" s="170"/>
      <c r="L300" s="171">
        <v>168.27</v>
      </c>
      <c r="M300" s="170"/>
      <c r="N300" s="172"/>
      <c r="Z300" s="144"/>
      <c r="AB300" s="152"/>
      <c r="AG300" s="110" t="s">
        <v>123</v>
      </c>
      <c r="AH300" s="152"/>
      <c r="AK300" s="152"/>
      <c r="AL300" s="152"/>
      <c r="AN300" s="152"/>
    </row>
    <row r="301" spans="1:40" s="104" customFormat="1" ht="15" x14ac:dyDescent="0.25">
      <c r="A301" s="155"/>
      <c r="B301" s="154"/>
      <c r="C301" s="254" t="s">
        <v>124</v>
      </c>
      <c r="D301" s="254"/>
      <c r="E301" s="254"/>
      <c r="F301" s="156"/>
      <c r="G301" s="160"/>
      <c r="H301" s="160"/>
      <c r="I301" s="160"/>
      <c r="J301" s="167"/>
      <c r="K301" s="160"/>
      <c r="L301" s="159">
        <v>168.27</v>
      </c>
      <c r="M301" s="160"/>
      <c r="N301" s="177">
        <v>3990</v>
      </c>
      <c r="Z301" s="144"/>
      <c r="AB301" s="152"/>
      <c r="AF301" s="110" t="s">
        <v>124</v>
      </c>
      <c r="AH301" s="152"/>
      <c r="AK301" s="152"/>
      <c r="AL301" s="152"/>
      <c r="AN301" s="152"/>
    </row>
    <row r="302" spans="1:40" s="104" customFormat="1" ht="23.25" x14ac:dyDescent="0.25">
      <c r="A302" s="155"/>
      <c r="B302" s="154" t="s">
        <v>229</v>
      </c>
      <c r="C302" s="254" t="s">
        <v>230</v>
      </c>
      <c r="D302" s="254"/>
      <c r="E302" s="254"/>
      <c r="F302" s="156" t="s">
        <v>125</v>
      </c>
      <c r="G302" s="163">
        <v>74</v>
      </c>
      <c r="H302" s="160"/>
      <c r="I302" s="163">
        <v>74</v>
      </c>
      <c r="J302" s="167"/>
      <c r="K302" s="160"/>
      <c r="L302" s="159">
        <v>124.52</v>
      </c>
      <c r="M302" s="160"/>
      <c r="N302" s="177">
        <v>2953</v>
      </c>
      <c r="Z302" s="144"/>
      <c r="AB302" s="152"/>
      <c r="AF302" s="110" t="s">
        <v>230</v>
      </c>
      <c r="AH302" s="152"/>
      <c r="AK302" s="152"/>
      <c r="AL302" s="152"/>
      <c r="AN302" s="152"/>
    </row>
    <row r="303" spans="1:40" s="104" customFormat="1" ht="23.25" x14ac:dyDescent="0.25">
      <c r="A303" s="155"/>
      <c r="B303" s="154" t="s">
        <v>231</v>
      </c>
      <c r="C303" s="254" t="s">
        <v>232</v>
      </c>
      <c r="D303" s="254"/>
      <c r="E303" s="254"/>
      <c r="F303" s="156" t="s">
        <v>125</v>
      </c>
      <c r="G303" s="163">
        <v>36</v>
      </c>
      <c r="H303" s="160"/>
      <c r="I303" s="163">
        <v>36</v>
      </c>
      <c r="J303" s="167"/>
      <c r="K303" s="160"/>
      <c r="L303" s="159">
        <v>60.58</v>
      </c>
      <c r="M303" s="160"/>
      <c r="N303" s="177">
        <v>1436</v>
      </c>
      <c r="Z303" s="144"/>
      <c r="AB303" s="152"/>
      <c r="AF303" s="110" t="s">
        <v>232</v>
      </c>
      <c r="AH303" s="152"/>
      <c r="AK303" s="152"/>
      <c r="AL303" s="152"/>
      <c r="AN303" s="152"/>
    </row>
    <row r="304" spans="1:40" s="104" customFormat="1" ht="15" x14ac:dyDescent="0.25">
      <c r="A304" s="173"/>
      <c r="B304" s="174"/>
      <c r="C304" s="270" t="s">
        <v>126</v>
      </c>
      <c r="D304" s="270"/>
      <c r="E304" s="270"/>
      <c r="F304" s="147"/>
      <c r="G304" s="148"/>
      <c r="H304" s="148"/>
      <c r="I304" s="148"/>
      <c r="J304" s="150"/>
      <c r="K304" s="148"/>
      <c r="L304" s="175">
        <v>353.37</v>
      </c>
      <c r="M304" s="170"/>
      <c r="N304" s="178">
        <v>8379</v>
      </c>
      <c r="Z304" s="144"/>
      <c r="AB304" s="152"/>
      <c r="AH304" s="152" t="s">
        <v>126</v>
      </c>
      <c r="AK304" s="152"/>
      <c r="AL304" s="152"/>
      <c r="AN304" s="152"/>
    </row>
    <row r="305" spans="1:40" s="104" customFormat="1" ht="15" x14ac:dyDescent="0.25">
      <c r="A305" s="267" t="s">
        <v>239</v>
      </c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9"/>
      <c r="Z305" s="144"/>
      <c r="AA305" s="110" t="s">
        <v>239</v>
      </c>
      <c r="AB305" s="152"/>
      <c r="AH305" s="152"/>
      <c r="AK305" s="152"/>
      <c r="AL305" s="152"/>
      <c r="AN305" s="152"/>
    </row>
    <row r="306" spans="1:40" s="104" customFormat="1" ht="23.25" x14ac:dyDescent="0.25">
      <c r="A306" s="145" t="s">
        <v>294</v>
      </c>
      <c r="B306" s="146" t="s">
        <v>240</v>
      </c>
      <c r="C306" s="270" t="s">
        <v>241</v>
      </c>
      <c r="D306" s="270"/>
      <c r="E306" s="270"/>
      <c r="F306" s="147" t="s">
        <v>162</v>
      </c>
      <c r="G306" s="148"/>
      <c r="H306" s="148"/>
      <c r="I306" s="149">
        <v>1</v>
      </c>
      <c r="J306" s="150"/>
      <c r="K306" s="148"/>
      <c r="L306" s="150"/>
      <c r="M306" s="148"/>
      <c r="N306" s="151"/>
      <c r="Z306" s="144"/>
      <c r="AB306" s="152" t="s">
        <v>241</v>
      </c>
      <c r="AH306" s="152"/>
      <c r="AK306" s="152"/>
      <c r="AL306" s="152"/>
      <c r="AN306" s="152"/>
    </row>
    <row r="307" spans="1:40" s="104" customFormat="1" ht="15" x14ac:dyDescent="0.25">
      <c r="A307" s="153"/>
      <c r="B307" s="154" t="s">
        <v>237</v>
      </c>
      <c r="C307" s="254" t="s">
        <v>238</v>
      </c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71"/>
      <c r="Z307" s="144"/>
      <c r="AB307" s="152"/>
      <c r="AC307" s="110" t="s">
        <v>238</v>
      </c>
      <c r="AH307" s="152"/>
      <c r="AK307" s="152"/>
      <c r="AL307" s="152"/>
      <c r="AN307" s="152"/>
    </row>
    <row r="308" spans="1:40" s="104" customFormat="1" ht="45.75" x14ac:dyDescent="0.25">
      <c r="A308" s="153"/>
      <c r="B308" s="154" t="s">
        <v>221</v>
      </c>
      <c r="C308" s="254" t="s">
        <v>222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71"/>
      <c r="Z308" s="144"/>
      <c r="AB308" s="152"/>
      <c r="AC308" s="110" t="s">
        <v>222</v>
      </c>
      <c r="AH308" s="152"/>
      <c r="AK308" s="152"/>
      <c r="AL308" s="152"/>
      <c r="AN308" s="152"/>
    </row>
    <row r="309" spans="1:40" s="104" customFormat="1" ht="33.75" x14ac:dyDescent="0.25">
      <c r="A309" s="153"/>
      <c r="B309" s="154" t="s">
        <v>223</v>
      </c>
      <c r="C309" s="254" t="s">
        <v>224</v>
      </c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71"/>
      <c r="Z309" s="144"/>
      <c r="AB309" s="152"/>
      <c r="AC309" s="110" t="s">
        <v>224</v>
      </c>
      <c r="AH309" s="152"/>
      <c r="AK309" s="152"/>
      <c r="AL309" s="152"/>
      <c r="AN309" s="152"/>
    </row>
    <row r="310" spans="1:40" s="104" customFormat="1" ht="15" x14ac:dyDescent="0.25">
      <c r="A310" s="155"/>
      <c r="B310" s="154" t="s">
        <v>235</v>
      </c>
      <c r="C310" s="254" t="s">
        <v>236</v>
      </c>
      <c r="D310" s="254"/>
      <c r="E310" s="254"/>
      <c r="F310" s="156" t="s">
        <v>122</v>
      </c>
      <c r="G310" s="157">
        <v>8.57</v>
      </c>
      <c r="H310" s="162">
        <v>0.97499999999999998</v>
      </c>
      <c r="I310" s="185">
        <v>8.3557500000000005</v>
      </c>
      <c r="J310" s="159">
        <v>14.09</v>
      </c>
      <c r="K310" s="160"/>
      <c r="L310" s="159">
        <v>117.73</v>
      </c>
      <c r="M310" s="160"/>
      <c r="N310" s="161"/>
      <c r="Z310" s="144"/>
      <c r="AB310" s="152"/>
      <c r="AD310" s="110" t="s">
        <v>236</v>
      </c>
      <c r="AH310" s="152"/>
      <c r="AK310" s="152"/>
      <c r="AL310" s="152"/>
      <c r="AN310" s="152"/>
    </row>
    <row r="311" spans="1:40" s="104" customFormat="1" ht="15" x14ac:dyDescent="0.25">
      <c r="A311" s="155"/>
      <c r="B311" s="154" t="s">
        <v>227</v>
      </c>
      <c r="C311" s="254" t="s">
        <v>228</v>
      </c>
      <c r="D311" s="254"/>
      <c r="E311" s="254"/>
      <c r="F311" s="156" t="s">
        <v>122</v>
      </c>
      <c r="G311" s="157">
        <v>3.67</v>
      </c>
      <c r="H311" s="162">
        <v>0.97499999999999998</v>
      </c>
      <c r="I311" s="185">
        <v>3.5782500000000002</v>
      </c>
      <c r="J311" s="159">
        <v>9.17</v>
      </c>
      <c r="K311" s="160"/>
      <c r="L311" s="159">
        <v>32.81</v>
      </c>
      <c r="M311" s="160"/>
      <c r="N311" s="161"/>
      <c r="Z311" s="144"/>
      <c r="AB311" s="152"/>
      <c r="AD311" s="110" t="s">
        <v>228</v>
      </c>
      <c r="AH311" s="152"/>
      <c r="AK311" s="152"/>
      <c r="AL311" s="152"/>
      <c r="AN311" s="152"/>
    </row>
    <row r="312" spans="1:40" s="104" customFormat="1" ht="15" x14ac:dyDescent="0.25">
      <c r="A312" s="165"/>
      <c r="B312" s="154" t="s">
        <v>8</v>
      </c>
      <c r="C312" s="254" t="s">
        <v>118</v>
      </c>
      <c r="D312" s="254"/>
      <c r="E312" s="254"/>
      <c r="F312" s="156"/>
      <c r="G312" s="160"/>
      <c r="H312" s="160"/>
      <c r="I312" s="160"/>
      <c r="J312" s="159">
        <v>154.4</v>
      </c>
      <c r="K312" s="162">
        <v>0.97499999999999998</v>
      </c>
      <c r="L312" s="159">
        <v>150.54</v>
      </c>
      <c r="M312" s="157">
        <v>23.71</v>
      </c>
      <c r="N312" s="177">
        <v>3569</v>
      </c>
      <c r="Z312" s="144"/>
      <c r="AB312" s="152"/>
      <c r="AE312" s="110" t="s">
        <v>118</v>
      </c>
      <c r="AH312" s="152"/>
      <c r="AK312" s="152"/>
      <c r="AL312" s="152"/>
      <c r="AN312" s="152"/>
    </row>
    <row r="313" spans="1:40" s="104" customFormat="1" ht="15" x14ac:dyDescent="0.25">
      <c r="A313" s="155"/>
      <c r="B313" s="154"/>
      <c r="C313" s="254" t="s">
        <v>121</v>
      </c>
      <c r="D313" s="254"/>
      <c r="E313" s="254"/>
      <c r="F313" s="156" t="s">
        <v>122</v>
      </c>
      <c r="G313" s="157">
        <v>12.24</v>
      </c>
      <c r="H313" s="162">
        <v>0.97499999999999998</v>
      </c>
      <c r="I313" s="162">
        <v>11.933999999999999</v>
      </c>
      <c r="J313" s="167"/>
      <c r="K313" s="160"/>
      <c r="L313" s="167"/>
      <c r="M313" s="160"/>
      <c r="N313" s="161"/>
      <c r="Z313" s="144"/>
      <c r="AB313" s="152"/>
      <c r="AF313" s="110" t="s">
        <v>121</v>
      </c>
      <c r="AH313" s="152"/>
      <c r="AK313" s="152"/>
      <c r="AL313" s="152"/>
      <c r="AN313" s="152"/>
    </row>
    <row r="314" spans="1:40" s="104" customFormat="1" ht="15" x14ac:dyDescent="0.25">
      <c r="A314" s="168"/>
      <c r="B314" s="154"/>
      <c r="C314" s="274" t="s">
        <v>123</v>
      </c>
      <c r="D314" s="274"/>
      <c r="E314" s="274"/>
      <c r="F314" s="169"/>
      <c r="G314" s="170"/>
      <c r="H314" s="170"/>
      <c r="I314" s="170"/>
      <c r="J314" s="171">
        <v>154.4</v>
      </c>
      <c r="K314" s="170"/>
      <c r="L314" s="171">
        <v>150.54</v>
      </c>
      <c r="M314" s="170"/>
      <c r="N314" s="172"/>
      <c r="Z314" s="144"/>
      <c r="AB314" s="152"/>
      <c r="AG314" s="110" t="s">
        <v>123</v>
      </c>
      <c r="AH314" s="152"/>
      <c r="AK314" s="152"/>
      <c r="AL314" s="152"/>
      <c r="AN314" s="152"/>
    </row>
    <row r="315" spans="1:40" s="104" customFormat="1" ht="15" x14ac:dyDescent="0.25">
      <c r="A315" s="155"/>
      <c r="B315" s="154"/>
      <c r="C315" s="254" t="s">
        <v>124</v>
      </c>
      <c r="D315" s="254"/>
      <c r="E315" s="254"/>
      <c r="F315" s="156"/>
      <c r="G315" s="160"/>
      <c r="H315" s="160"/>
      <c r="I315" s="160"/>
      <c r="J315" s="167"/>
      <c r="K315" s="160"/>
      <c r="L315" s="159">
        <v>150.54</v>
      </c>
      <c r="M315" s="160"/>
      <c r="N315" s="177">
        <v>3569</v>
      </c>
      <c r="Z315" s="144"/>
      <c r="AB315" s="152"/>
      <c r="AF315" s="110" t="s">
        <v>124</v>
      </c>
      <c r="AH315" s="152"/>
      <c r="AK315" s="152"/>
      <c r="AL315" s="152"/>
      <c r="AN315" s="152"/>
    </row>
    <row r="316" spans="1:40" s="104" customFormat="1" ht="23.25" x14ac:dyDescent="0.25">
      <c r="A316" s="155"/>
      <c r="B316" s="154" t="s">
        <v>229</v>
      </c>
      <c r="C316" s="254" t="s">
        <v>230</v>
      </c>
      <c r="D316" s="254"/>
      <c r="E316" s="254"/>
      <c r="F316" s="156" t="s">
        <v>125</v>
      </c>
      <c r="G316" s="163">
        <v>74</v>
      </c>
      <c r="H316" s="160"/>
      <c r="I316" s="163">
        <v>74</v>
      </c>
      <c r="J316" s="167"/>
      <c r="K316" s="160"/>
      <c r="L316" s="159">
        <v>111.4</v>
      </c>
      <c r="M316" s="160"/>
      <c r="N316" s="177">
        <v>2641</v>
      </c>
      <c r="Z316" s="144"/>
      <c r="AB316" s="152"/>
      <c r="AF316" s="110" t="s">
        <v>230</v>
      </c>
      <c r="AH316" s="152"/>
      <c r="AK316" s="152"/>
      <c r="AL316" s="152"/>
      <c r="AN316" s="152"/>
    </row>
    <row r="317" spans="1:40" s="104" customFormat="1" ht="23.25" x14ac:dyDescent="0.25">
      <c r="A317" s="155"/>
      <c r="B317" s="154" t="s">
        <v>231</v>
      </c>
      <c r="C317" s="254" t="s">
        <v>232</v>
      </c>
      <c r="D317" s="254"/>
      <c r="E317" s="254"/>
      <c r="F317" s="156" t="s">
        <v>125</v>
      </c>
      <c r="G317" s="163">
        <v>36</v>
      </c>
      <c r="H317" s="160"/>
      <c r="I317" s="163">
        <v>36</v>
      </c>
      <c r="J317" s="167"/>
      <c r="K317" s="160"/>
      <c r="L317" s="159">
        <v>54.19</v>
      </c>
      <c r="M317" s="160"/>
      <c r="N317" s="177">
        <v>1285</v>
      </c>
      <c r="Z317" s="144"/>
      <c r="AB317" s="152"/>
      <c r="AF317" s="110" t="s">
        <v>232</v>
      </c>
      <c r="AH317" s="152"/>
      <c r="AK317" s="152"/>
      <c r="AL317" s="152"/>
      <c r="AN317" s="152"/>
    </row>
    <row r="318" spans="1:40" s="104" customFormat="1" ht="15" x14ac:dyDescent="0.25">
      <c r="A318" s="173"/>
      <c r="B318" s="174"/>
      <c r="C318" s="270" t="s">
        <v>126</v>
      </c>
      <c r="D318" s="270"/>
      <c r="E318" s="270"/>
      <c r="F318" s="147"/>
      <c r="G318" s="148"/>
      <c r="H318" s="148"/>
      <c r="I318" s="148"/>
      <c r="J318" s="150"/>
      <c r="K318" s="148"/>
      <c r="L318" s="175">
        <v>316.13</v>
      </c>
      <c r="M318" s="170"/>
      <c r="N318" s="178">
        <v>7495</v>
      </c>
      <c r="Z318" s="144"/>
      <c r="AB318" s="152"/>
      <c r="AH318" s="152" t="s">
        <v>126</v>
      </c>
      <c r="AK318" s="152"/>
      <c r="AL318" s="152"/>
      <c r="AN318" s="152"/>
    </row>
    <row r="319" spans="1:40" s="104" customFormat="1" ht="34.5" x14ac:dyDescent="0.25">
      <c r="A319" s="145" t="s">
        <v>295</v>
      </c>
      <c r="B319" s="146" t="s">
        <v>242</v>
      </c>
      <c r="C319" s="270" t="s">
        <v>243</v>
      </c>
      <c r="D319" s="270"/>
      <c r="E319" s="270"/>
      <c r="F319" s="147" t="s">
        <v>17</v>
      </c>
      <c r="G319" s="148"/>
      <c r="H319" s="148"/>
      <c r="I319" s="149">
        <v>1</v>
      </c>
      <c r="J319" s="150"/>
      <c r="K319" s="148"/>
      <c r="L319" s="150"/>
      <c r="M319" s="148"/>
      <c r="N319" s="151"/>
      <c r="Z319" s="144"/>
      <c r="AB319" s="152" t="s">
        <v>243</v>
      </c>
      <c r="AH319" s="152"/>
      <c r="AK319" s="152"/>
      <c r="AL319" s="152"/>
      <c r="AN319" s="152"/>
    </row>
    <row r="320" spans="1:40" s="104" customFormat="1" ht="15" x14ac:dyDescent="0.25">
      <c r="A320" s="153"/>
      <c r="B320" s="154" t="s">
        <v>237</v>
      </c>
      <c r="C320" s="254" t="s">
        <v>238</v>
      </c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71"/>
      <c r="Z320" s="144"/>
      <c r="AB320" s="152"/>
      <c r="AC320" s="110" t="s">
        <v>238</v>
      </c>
      <c r="AH320" s="152"/>
      <c r="AK320" s="152"/>
      <c r="AL320" s="152"/>
      <c r="AN320" s="152"/>
    </row>
    <row r="321" spans="1:40" s="104" customFormat="1" ht="45.75" x14ac:dyDescent="0.25">
      <c r="A321" s="153"/>
      <c r="B321" s="154" t="s">
        <v>221</v>
      </c>
      <c r="C321" s="254" t="s">
        <v>222</v>
      </c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71"/>
      <c r="Z321" s="144"/>
      <c r="AB321" s="152"/>
      <c r="AC321" s="110" t="s">
        <v>222</v>
      </c>
      <c r="AH321" s="152"/>
      <c r="AK321" s="152"/>
      <c r="AL321" s="152"/>
      <c r="AN321" s="152"/>
    </row>
    <row r="322" spans="1:40" s="104" customFormat="1" ht="33.75" x14ac:dyDescent="0.25">
      <c r="A322" s="153"/>
      <c r="B322" s="154" t="s">
        <v>223</v>
      </c>
      <c r="C322" s="254" t="s">
        <v>224</v>
      </c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71"/>
      <c r="Z322" s="144"/>
      <c r="AB322" s="152"/>
      <c r="AC322" s="110" t="s">
        <v>224</v>
      </c>
      <c r="AH322" s="152"/>
      <c r="AK322" s="152"/>
      <c r="AL322" s="152"/>
      <c r="AN322" s="152"/>
    </row>
    <row r="323" spans="1:40" s="104" customFormat="1" ht="15" x14ac:dyDescent="0.25">
      <c r="A323" s="155"/>
      <c r="B323" s="154" t="s">
        <v>235</v>
      </c>
      <c r="C323" s="254" t="s">
        <v>236</v>
      </c>
      <c r="D323" s="254"/>
      <c r="E323" s="254"/>
      <c r="F323" s="156" t="s">
        <v>122</v>
      </c>
      <c r="G323" s="164">
        <v>2.7</v>
      </c>
      <c r="H323" s="162">
        <v>0.97499999999999998</v>
      </c>
      <c r="I323" s="158">
        <v>2.6324999999999998</v>
      </c>
      <c r="J323" s="159">
        <v>14.09</v>
      </c>
      <c r="K323" s="160"/>
      <c r="L323" s="159">
        <v>37.090000000000003</v>
      </c>
      <c r="M323" s="160"/>
      <c r="N323" s="161"/>
      <c r="Z323" s="144"/>
      <c r="AB323" s="152"/>
      <c r="AD323" s="110" t="s">
        <v>236</v>
      </c>
      <c r="AH323" s="152"/>
      <c r="AK323" s="152"/>
      <c r="AL323" s="152"/>
      <c r="AN323" s="152"/>
    </row>
    <row r="324" spans="1:40" s="104" customFormat="1" ht="15" x14ac:dyDescent="0.25">
      <c r="A324" s="155"/>
      <c r="B324" s="154" t="s">
        <v>227</v>
      </c>
      <c r="C324" s="254" t="s">
        <v>228</v>
      </c>
      <c r="D324" s="254"/>
      <c r="E324" s="254"/>
      <c r="F324" s="156" t="s">
        <v>122</v>
      </c>
      <c r="G324" s="164">
        <v>1.8</v>
      </c>
      <c r="H324" s="162">
        <v>0.97499999999999998</v>
      </c>
      <c r="I324" s="162">
        <v>1.7549999999999999</v>
      </c>
      <c r="J324" s="159">
        <v>9.17</v>
      </c>
      <c r="K324" s="160"/>
      <c r="L324" s="159">
        <v>16.09</v>
      </c>
      <c r="M324" s="160"/>
      <c r="N324" s="161"/>
      <c r="Z324" s="144"/>
      <c r="AB324" s="152"/>
      <c r="AD324" s="110" t="s">
        <v>228</v>
      </c>
      <c r="AH324" s="152"/>
      <c r="AK324" s="152"/>
      <c r="AL324" s="152"/>
      <c r="AN324" s="152"/>
    </row>
    <row r="325" spans="1:40" s="104" customFormat="1" ht="15" x14ac:dyDescent="0.25">
      <c r="A325" s="165"/>
      <c r="B325" s="154" t="s">
        <v>8</v>
      </c>
      <c r="C325" s="254" t="s">
        <v>118</v>
      </c>
      <c r="D325" s="254"/>
      <c r="E325" s="254"/>
      <c r="F325" s="156"/>
      <c r="G325" s="160"/>
      <c r="H325" s="160"/>
      <c r="I325" s="160"/>
      <c r="J325" s="159">
        <v>54.55</v>
      </c>
      <c r="K325" s="162">
        <v>0.97499999999999998</v>
      </c>
      <c r="L325" s="159">
        <v>53.19</v>
      </c>
      <c r="M325" s="157">
        <v>23.71</v>
      </c>
      <c r="N325" s="177">
        <v>1261</v>
      </c>
      <c r="Z325" s="144"/>
      <c r="AB325" s="152"/>
      <c r="AE325" s="110" t="s">
        <v>118</v>
      </c>
      <c r="AH325" s="152"/>
      <c r="AK325" s="152"/>
      <c r="AL325" s="152"/>
      <c r="AN325" s="152"/>
    </row>
    <row r="326" spans="1:40" s="104" customFormat="1" ht="15" x14ac:dyDescent="0.25">
      <c r="A326" s="155"/>
      <c r="B326" s="154"/>
      <c r="C326" s="254" t="s">
        <v>121</v>
      </c>
      <c r="D326" s="254"/>
      <c r="E326" s="254"/>
      <c r="F326" s="156" t="s">
        <v>122</v>
      </c>
      <c r="G326" s="164">
        <v>4.5</v>
      </c>
      <c r="H326" s="162">
        <v>0.97499999999999998</v>
      </c>
      <c r="I326" s="158">
        <v>4.3875000000000002</v>
      </c>
      <c r="J326" s="167"/>
      <c r="K326" s="160"/>
      <c r="L326" s="167"/>
      <c r="M326" s="160"/>
      <c r="N326" s="161"/>
      <c r="Z326" s="144"/>
      <c r="AB326" s="152"/>
      <c r="AF326" s="110" t="s">
        <v>121</v>
      </c>
      <c r="AH326" s="152"/>
      <c r="AK326" s="152"/>
      <c r="AL326" s="152"/>
      <c r="AN326" s="152"/>
    </row>
    <row r="327" spans="1:40" s="104" customFormat="1" ht="15" x14ac:dyDescent="0.25">
      <c r="A327" s="168"/>
      <c r="B327" s="154"/>
      <c r="C327" s="274" t="s">
        <v>123</v>
      </c>
      <c r="D327" s="274"/>
      <c r="E327" s="274"/>
      <c r="F327" s="169"/>
      <c r="G327" s="170"/>
      <c r="H327" s="170"/>
      <c r="I327" s="170"/>
      <c r="J327" s="171">
        <v>54.55</v>
      </c>
      <c r="K327" s="170"/>
      <c r="L327" s="171">
        <v>53.19</v>
      </c>
      <c r="M327" s="170"/>
      <c r="N327" s="172"/>
      <c r="Z327" s="144"/>
      <c r="AB327" s="152"/>
      <c r="AG327" s="110" t="s">
        <v>123</v>
      </c>
      <c r="AH327" s="152"/>
      <c r="AK327" s="152"/>
      <c r="AL327" s="152"/>
      <c r="AN327" s="152"/>
    </row>
    <row r="328" spans="1:40" s="104" customFormat="1" ht="15" x14ac:dyDescent="0.25">
      <c r="A328" s="155"/>
      <c r="B328" s="154"/>
      <c r="C328" s="254" t="s">
        <v>124</v>
      </c>
      <c r="D328" s="254"/>
      <c r="E328" s="254"/>
      <c r="F328" s="156"/>
      <c r="G328" s="160"/>
      <c r="H328" s="160"/>
      <c r="I328" s="160"/>
      <c r="J328" s="167"/>
      <c r="K328" s="160"/>
      <c r="L328" s="159">
        <v>53.19</v>
      </c>
      <c r="M328" s="160"/>
      <c r="N328" s="177">
        <v>1261</v>
      </c>
      <c r="Z328" s="144"/>
      <c r="AB328" s="152"/>
      <c r="AF328" s="110" t="s">
        <v>124</v>
      </c>
      <c r="AH328" s="152"/>
      <c r="AK328" s="152"/>
      <c r="AL328" s="152"/>
      <c r="AN328" s="152"/>
    </row>
    <row r="329" spans="1:40" s="104" customFormat="1" ht="23.25" x14ac:dyDescent="0.25">
      <c r="A329" s="155"/>
      <c r="B329" s="154" t="s">
        <v>229</v>
      </c>
      <c r="C329" s="254" t="s">
        <v>230</v>
      </c>
      <c r="D329" s="254"/>
      <c r="E329" s="254"/>
      <c r="F329" s="156" t="s">
        <v>125</v>
      </c>
      <c r="G329" s="163">
        <v>74</v>
      </c>
      <c r="H329" s="160"/>
      <c r="I329" s="163">
        <v>74</v>
      </c>
      <c r="J329" s="167"/>
      <c r="K329" s="160"/>
      <c r="L329" s="159">
        <v>39.36</v>
      </c>
      <c r="M329" s="160"/>
      <c r="N329" s="166">
        <v>933</v>
      </c>
      <c r="Z329" s="144"/>
      <c r="AB329" s="152"/>
      <c r="AF329" s="110" t="s">
        <v>230</v>
      </c>
      <c r="AH329" s="152"/>
      <c r="AK329" s="152"/>
      <c r="AL329" s="152"/>
      <c r="AN329" s="152"/>
    </row>
    <row r="330" spans="1:40" s="104" customFormat="1" ht="23.25" x14ac:dyDescent="0.25">
      <c r="A330" s="155"/>
      <c r="B330" s="154" t="s">
        <v>231</v>
      </c>
      <c r="C330" s="254" t="s">
        <v>232</v>
      </c>
      <c r="D330" s="254"/>
      <c r="E330" s="254"/>
      <c r="F330" s="156" t="s">
        <v>125</v>
      </c>
      <c r="G330" s="163">
        <v>36</v>
      </c>
      <c r="H330" s="160"/>
      <c r="I330" s="163">
        <v>36</v>
      </c>
      <c r="J330" s="167"/>
      <c r="K330" s="160"/>
      <c r="L330" s="159">
        <v>19.149999999999999</v>
      </c>
      <c r="M330" s="160"/>
      <c r="N330" s="166">
        <v>454</v>
      </c>
      <c r="Z330" s="144"/>
      <c r="AB330" s="152"/>
      <c r="AF330" s="110" t="s">
        <v>232</v>
      </c>
      <c r="AH330" s="152"/>
      <c r="AK330" s="152"/>
      <c r="AL330" s="152"/>
      <c r="AN330" s="152"/>
    </row>
    <row r="331" spans="1:40" s="104" customFormat="1" ht="15" x14ac:dyDescent="0.25">
      <c r="A331" s="173"/>
      <c r="B331" s="174"/>
      <c r="C331" s="270" t="s">
        <v>126</v>
      </c>
      <c r="D331" s="270"/>
      <c r="E331" s="270"/>
      <c r="F331" s="147"/>
      <c r="G331" s="148"/>
      <c r="H331" s="148"/>
      <c r="I331" s="148"/>
      <c r="J331" s="150"/>
      <c r="K331" s="148"/>
      <c r="L331" s="175">
        <v>111.7</v>
      </c>
      <c r="M331" s="170"/>
      <c r="N331" s="178">
        <v>2648</v>
      </c>
      <c r="Z331" s="144"/>
      <c r="AB331" s="152"/>
      <c r="AH331" s="152" t="s">
        <v>126</v>
      </c>
      <c r="AK331" s="152"/>
      <c r="AL331" s="152"/>
      <c r="AN331" s="152"/>
    </row>
    <row r="332" spans="1:40" s="104" customFormat="1" ht="45.75" x14ac:dyDescent="0.25">
      <c r="A332" s="145" t="s">
        <v>296</v>
      </c>
      <c r="B332" s="146" t="s">
        <v>244</v>
      </c>
      <c r="C332" s="270" t="s">
        <v>245</v>
      </c>
      <c r="D332" s="270"/>
      <c r="E332" s="270"/>
      <c r="F332" s="147" t="s">
        <v>17</v>
      </c>
      <c r="G332" s="148"/>
      <c r="H332" s="148"/>
      <c r="I332" s="149">
        <v>1</v>
      </c>
      <c r="J332" s="150"/>
      <c r="K332" s="148"/>
      <c r="L332" s="150"/>
      <c r="M332" s="148"/>
      <c r="N332" s="151"/>
      <c r="Z332" s="144"/>
      <c r="AB332" s="152" t="s">
        <v>245</v>
      </c>
      <c r="AH332" s="152"/>
      <c r="AK332" s="152"/>
      <c r="AL332" s="152"/>
      <c r="AN332" s="152"/>
    </row>
    <row r="333" spans="1:40" s="104" customFormat="1" ht="15" x14ac:dyDescent="0.25">
      <c r="A333" s="153"/>
      <c r="B333" s="154" t="s">
        <v>237</v>
      </c>
      <c r="C333" s="254" t="s">
        <v>238</v>
      </c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71"/>
      <c r="Z333" s="144"/>
      <c r="AB333" s="152"/>
      <c r="AC333" s="110" t="s">
        <v>238</v>
      </c>
      <c r="AH333" s="152"/>
      <c r="AK333" s="152"/>
      <c r="AL333" s="152"/>
      <c r="AN333" s="152"/>
    </row>
    <row r="334" spans="1:40" s="104" customFormat="1" ht="45.75" x14ac:dyDescent="0.25">
      <c r="A334" s="153"/>
      <c r="B334" s="154" t="s">
        <v>221</v>
      </c>
      <c r="C334" s="254" t="s">
        <v>222</v>
      </c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71"/>
      <c r="Z334" s="144"/>
      <c r="AB334" s="152"/>
      <c r="AC334" s="110" t="s">
        <v>222</v>
      </c>
      <c r="AH334" s="152"/>
      <c r="AK334" s="152"/>
      <c r="AL334" s="152"/>
      <c r="AN334" s="152"/>
    </row>
    <row r="335" spans="1:40" s="104" customFormat="1" ht="33.75" x14ac:dyDescent="0.25">
      <c r="A335" s="153"/>
      <c r="B335" s="154" t="s">
        <v>223</v>
      </c>
      <c r="C335" s="254" t="s">
        <v>224</v>
      </c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71"/>
      <c r="Z335" s="144"/>
      <c r="AB335" s="152"/>
      <c r="AC335" s="110" t="s">
        <v>224</v>
      </c>
      <c r="AH335" s="152"/>
      <c r="AK335" s="152"/>
      <c r="AL335" s="152"/>
      <c r="AN335" s="152"/>
    </row>
    <row r="336" spans="1:40" s="104" customFormat="1" ht="15" x14ac:dyDescent="0.25">
      <c r="A336" s="155"/>
      <c r="B336" s="154" t="s">
        <v>246</v>
      </c>
      <c r="C336" s="254" t="s">
        <v>247</v>
      </c>
      <c r="D336" s="254"/>
      <c r="E336" s="254"/>
      <c r="F336" s="156" t="s">
        <v>122</v>
      </c>
      <c r="G336" s="157">
        <v>4.32</v>
      </c>
      <c r="H336" s="162">
        <v>0.97499999999999998</v>
      </c>
      <c r="I336" s="162">
        <v>4.2119999999999997</v>
      </c>
      <c r="J336" s="159">
        <v>9.6199999999999992</v>
      </c>
      <c r="K336" s="160"/>
      <c r="L336" s="159">
        <v>40.520000000000003</v>
      </c>
      <c r="M336" s="160"/>
      <c r="N336" s="161"/>
      <c r="Z336" s="144"/>
      <c r="AB336" s="152"/>
      <c r="AD336" s="110" t="s">
        <v>247</v>
      </c>
      <c r="AH336" s="152"/>
      <c r="AK336" s="152"/>
      <c r="AL336" s="152"/>
      <c r="AN336" s="152"/>
    </row>
    <row r="337" spans="1:40" s="104" customFormat="1" ht="15" x14ac:dyDescent="0.25">
      <c r="A337" s="155"/>
      <c r="B337" s="154" t="s">
        <v>235</v>
      </c>
      <c r="C337" s="254" t="s">
        <v>236</v>
      </c>
      <c r="D337" s="254"/>
      <c r="E337" s="254"/>
      <c r="F337" s="156" t="s">
        <v>122</v>
      </c>
      <c r="G337" s="157">
        <v>12.96</v>
      </c>
      <c r="H337" s="162">
        <v>0.97499999999999998</v>
      </c>
      <c r="I337" s="162">
        <v>12.635999999999999</v>
      </c>
      <c r="J337" s="159">
        <v>14.09</v>
      </c>
      <c r="K337" s="160"/>
      <c r="L337" s="159">
        <v>178.04</v>
      </c>
      <c r="M337" s="160"/>
      <c r="N337" s="161"/>
      <c r="Z337" s="144"/>
      <c r="AB337" s="152"/>
      <c r="AD337" s="110" t="s">
        <v>236</v>
      </c>
      <c r="AH337" s="152"/>
      <c r="AK337" s="152"/>
      <c r="AL337" s="152"/>
      <c r="AN337" s="152"/>
    </row>
    <row r="338" spans="1:40" s="104" customFormat="1" ht="15" x14ac:dyDescent="0.25">
      <c r="A338" s="155"/>
      <c r="B338" s="154" t="s">
        <v>227</v>
      </c>
      <c r="C338" s="254" t="s">
        <v>228</v>
      </c>
      <c r="D338" s="254"/>
      <c r="E338" s="254"/>
      <c r="F338" s="156" t="s">
        <v>122</v>
      </c>
      <c r="G338" s="157">
        <v>4.32</v>
      </c>
      <c r="H338" s="162">
        <v>0.97499999999999998</v>
      </c>
      <c r="I338" s="162">
        <v>4.2119999999999997</v>
      </c>
      <c r="J338" s="159">
        <v>9.17</v>
      </c>
      <c r="K338" s="160"/>
      <c r="L338" s="159">
        <v>38.619999999999997</v>
      </c>
      <c r="M338" s="160"/>
      <c r="N338" s="161"/>
      <c r="Z338" s="144"/>
      <c r="AB338" s="152"/>
      <c r="AD338" s="110" t="s">
        <v>228</v>
      </c>
      <c r="AH338" s="152"/>
      <c r="AK338" s="152"/>
      <c r="AL338" s="152"/>
      <c r="AN338" s="152"/>
    </row>
    <row r="339" spans="1:40" s="104" customFormat="1" ht="15" x14ac:dyDescent="0.25">
      <c r="A339" s="165"/>
      <c r="B339" s="154" t="s">
        <v>8</v>
      </c>
      <c r="C339" s="254" t="s">
        <v>118</v>
      </c>
      <c r="D339" s="254"/>
      <c r="E339" s="254"/>
      <c r="F339" s="156"/>
      <c r="G339" s="160"/>
      <c r="H339" s="160"/>
      <c r="I339" s="160"/>
      <c r="J339" s="159">
        <v>263.77999999999997</v>
      </c>
      <c r="K339" s="162">
        <v>0.97499999999999998</v>
      </c>
      <c r="L339" s="159">
        <v>257.19</v>
      </c>
      <c r="M339" s="157">
        <v>23.71</v>
      </c>
      <c r="N339" s="177">
        <v>6098</v>
      </c>
      <c r="Z339" s="144"/>
      <c r="AB339" s="152"/>
      <c r="AE339" s="110" t="s">
        <v>118</v>
      </c>
      <c r="AH339" s="152"/>
      <c r="AK339" s="152"/>
      <c r="AL339" s="152"/>
      <c r="AN339" s="152"/>
    </row>
    <row r="340" spans="1:40" s="104" customFormat="1" ht="15" x14ac:dyDescent="0.25">
      <c r="A340" s="155"/>
      <c r="B340" s="154"/>
      <c r="C340" s="254" t="s">
        <v>121</v>
      </c>
      <c r="D340" s="254"/>
      <c r="E340" s="254"/>
      <c r="F340" s="156" t="s">
        <v>122</v>
      </c>
      <c r="G340" s="164">
        <v>21.6</v>
      </c>
      <c r="H340" s="162">
        <v>0.97499999999999998</v>
      </c>
      <c r="I340" s="157">
        <v>21.06</v>
      </c>
      <c r="J340" s="167"/>
      <c r="K340" s="160"/>
      <c r="L340" s="167"/>
      <c r="M340" s="160"/>
      <c r="N340" s="161"/>
      <c r="Z340" s="144"/>
      <c r="AB340" s="152"/>
      <c r="AF340" s="110" t="s">
        <v>121</v>
      </c>
      <c r="AH340" s="152"/>
      <c r="AK340" s="152"/>
      <c r="AL340" s="152"/>
      <c r="AN340" s="152"/>
    </row>
    <row r="341" spans="1:40" s="104" customFormat="1" ht="15" x14ac:dyDescent="0.25">
      <c r="A341" s="168"/>
      <c r="B341" s="154"/>
      <c r="C341" s="274" t="s">
        <v>123</v>
      </c>
      <c r="D341" s="274"/>
      <c r="E341" s="274"/>
      <c r="F341" s="169"/>
      <c r="G341" s="170"/>
      <c r="H341" s="170"/>
      <c r="I341" s="170"/>
      <c r="J341" s="171">
        <v>263.77999999999997</v>
      </c>
      <c r="K341" s="170"/>
      <c r="L341" s="171">
        <v>257.19</v>
      </c>
      <c r="M341" s="170"/>
      <c r="N341" s="172"/>
      <c r="Z341" s="144"/>
      <c r="AB341" s="152"/>
      <c r="AG341" s="110" t="s">
        <v>123</v>
      </c>
      <c r="AH341" s="152"/>
      <c r="AK341" s="152"/>
      <c r="AL341" s="152"/>
      <c r="AN341" s="152"/>
    </row>
    <row r="342" spans="1:40" s="104" customFormat="1" ht="15" x14ac:dyDescent="0.25">
      <c r="A342" s="155"/>
      <c r="B342" s="154"/>
      <c r="C342" s="254" t="s">
        <v>124</v>
      </c>
      <c r="D342" s="254"/>
      <c r="E342" s="254"/>
      <c r="F342" s="156"/>
      <c r="G342" s="160"/>
      <c r="H342" s="160"/>
      <c r="I342" s="160"/>
      <c r="J342" s="167"/>
      <c r="K342" s="160"/>
      <c r="L342" s="159">
        <v>257.19</v>
      </c>
      <c r="M342" s="160"/>
      <c r="N342" s="177">
        <v>6098</v>
      </c>
      <c r="Z342" s="144"/>
      <c r="AB342" s="152"/>
      <c r="AF342" s="110" t="s">
        <v>124</v>
      </c>
      <c r="AH342" s="152"/>
      <c r="AK342" s="152"/>
      <c r="AL342" s="152"/>
      <c r="AN342" s="152"/>
    </row>
    <row r="343" spans="1:40" s="104" customFormat="1" ht="23.25" x14ac:dyDescent="0.25">
      <c r="A343" s="155"/>
      <c r="B343" s="154" t="s">
        <v>229</v>
      </c>
      <c r="C343" s="254" t="s">
        <v>230</v>
      </c>
      <c r="D343" s="254"/>
      <c r="E343" s="254"/>
      <c r="F343" s="156" t="s">
        <v>125</v>
      </c>
      <c r="G343" s="163">
        <v>74</v>
      </c>
      <c r="H343" s="160"/>
      <c r="I343" s="163">
        <v>74</v>
      </c>
      <c r="J343" s="167"/>
      <c r="K343" s="160"/>
      <c r="L343" s="159">
        <v>190.32</v>
      </c>
      <c r="M343" s="160"/>
      <c r="N343" s="177">
        <v>4513</v>
      </c>
      <c r="Z343" s="144"/>
      <c r="AB343" s="152"/>
      <c r="AF343" s="110" t="s">
        <v>230</v>
      </c>
      <c r="AH343" s="152"/>
      <c r="AK343" s="152"/>
      <c r="AL343" s="152"/>
      <c r="AN343" s="152"/>
    </row>
    <row r="344" spans="1:40" s="104" customFormat="1" ht="23.25" x14ac:dyDescent="0.25">
      <c r="A344" s="155"/>
      <c r="B344" s="154" t="s">
        <v>231</v>
      </c>
      <c r="C344" s="254" t="s">
        <v>232</v>
      </c>
      <c r="D344" s="254"/>
      <c r="E344" s="254"/>
      <c r="F344" s="156" t="s">
        <v>125</v>
      </c>
      <c r="G344" s="163">
        <v>36</v>
      </c>
      <c r="H344" s="160"/>
      <c r="I344" s="163">
        <v>36</v>
      </c>
      <c r="J344" s="167"/>
      <c r="K344" s="160"/>
      <c r="L344" s="159">
        <v>92.59</v>
      </c>
      <c r="M344" s="160"/>
      <c r="N344" s="177">
        <v>2195</v>
      </c>
      <c r="Z344" s="144"/>
      <c r="AB344" s="152"/>
      <c r="AF344" s="110" t="s">
        <v>232</v>
      </c>
      <c r="AH344" s="152"/>
      <c r="AK344" s="152"/>
      <c r="AL344" s="152"/>
      <c r="AN344" s="152"/>
    </row>
    <row r="345" spans="1:40" s="104" customFormat="1" ht="15" x14ac:dyDescent="0.25">
      <c r="A345" s="173"/>
      <c r="B345" s="174"/>
      <c r="C345" s="270" t="s">
        <v>126</v>
      </c>
      <c r="D345" s="270"/>
      <c r="E345" s="270"/>
      <c r="F345" s="147"/>
      <c r="G345" s="148"/>
      <c r="H345" s="148"/>
      <c r="I345" s="148"/>
      <c r="J345" s="150"/>
      <c r="K345" s="148"/>
      <c r="L345" s="175">
        <v>540.1</v>
      </c>
      <c r="M345" s="170"/>
      <c r="N345" s="178">
        <v>12806</v>
      </c>
      <c r="Z345" s="144"/>
      <c r="AB345" s="152"/>
      <c r="AH345" s="152" t="s">
        <v>126</v>
      </c>
      <c r="AK345" s="152"/>
      <c r="AL345" s="152"/>
      <c r="AN345" s="152"/>
    </row>
    <row r="346" spans="1:40" s="104" customFormat="1" ht="15" x14ac:dyDescent="0.25">
      <c r="A346" s="267" t="s">
        <v>248</v>
      </c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9"/>
      <c r="Z346" s="144"/>
      <c r="AA346" s="110" t="s">
        <v>248</v>
      </c>
      <c r="AB346" s="152"/>
      <c r="AH346" s="152"/>
      <c r="AK346" s="152"/>
      <c r="AL346" s="152"/>
      <c r="AN346" s="152"/>
    </row>
    <row r="347" spans="1:40" s="104" customFormat="1" ht="23.25" x14ac:dyDescent="0.25">
      <c r="A347" s="145" t="s">
        <v>297</v>
      </c>
      <c r="B347" s="146" t="s">
        <v>249</v>
      </c>
      <c r="C347" s="270" t="s">
        <v>250</v>
      </c>
      <c r="D347" s="270"/>
      <c r="E347" s="270"/>
      <c r="F347" s="147" t="s">
        <v>17</v>
      </c>
      <c r="G347" s="148"/>
      <c r="H347" s="148"/>
      <c r="I347" s="149">
        <v>1</v>
      </c>
      <c r="J347" s="150"/>
      <c r="K347" s="148"/>
      <c r="L347" s="150"/>
      <c r="M347" s="148"/>
      <c r="N347" s="151"/>
      <c r="Z347" s="144"/>
      <c r="AB347" s="152" t="s">
        <v>250</v>
      </c>
      <c r="AH347" s="152"/>
      <c r="AK347" s="152"/>
      <c r="AL347" s="152"/>
      <c r="AN347" s="152"/>
    </row>
    <row r="348" spans="1:40" s="104" customFormat="1" ht="45.75" x14ac:dyDescent="0.25">
      <c r="A348" s="153"/>
      <c r="B348" s="154" t="s">
        <v>221</v>
      </c>
      <c r="C348" s="254" t="s">
        <v>222</v>
      </c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71"/>
      <c r="Z348" s="144"/>
      <c r="AB348" s="152"/>
      <c r="AC348" s="110" t="s">
        <v>222</v>
      </c>
      <c r="AH348" s="152"/>
      <c r="AK348" s="152"/>
      <c r="AL348" s="152"/>
      <c r="AN348" s="152"/>
    </row>
    <row r="349" spans="1:40" s="104" customFormat="1" ht="33.75" x14ac:dyDescent="0.25">
      <c r="A349" s="153"/>
      <c r="B349" s="154" t="s">
        <v>223</v>
      </c>
      <c r="C349" s="254" t="s">
        <v>224</v>
      </c>
      <c r="D349" s="254"/>
      <c r="E349" s="254"/>
      <c r="F349" s="254"/>
      <c r="G349" s="254"/>
      <c r="H349" s="254"/>
      <c r="I349" s="254"/>
      <c r="J349" s="254"/>
      <c r="K349" s="254"/>
      <c r="L349" s="254"/>
      <c r="M349" s="254"/>
      <c r="N349" s="271"/>
      <c r="Z349" s="144"/>
      <c r="AB349" s="152"/>
      <c r="AC349" s="110" t="s">
        <v>224</v>
      </c>
      <c r="AH349" s="152"/>
      <c r="AK349" s="152"/>
      <c r="AL349" s="152"/>
      <c r="AN349" s="152"/>
    </row>
    <row r="350" spans="1:40" s="104" customFormat="1" ht="15" x14ac:dyDescent="0.25">
      <c r="A350" s="155"/>
      <c r="B350" s="154" t="s">
        <v>251</v>
      </c>
      <c r="C350" s="254" t="s">
        <v>252</v>
      </c>
      <c r="D350" s="254"/>
      <c r="E350" s="254"/>
      <c r="F350" s="156" t="s">
        <v>122</v>
      </c>
      <c r="G350" s="164">
        <v>0.5</v>
      </c>
      <c r="H350" s="157">
        <v>1.95</v>
      </c>
      <c r="I350" s="162">
        <v>0.97499999999999998</v>
      </c>
      <c r="J350" s="159">
        <v>12.92</v>
      </c>
      <c r="K350" s="160"/>
      <c r="L350" s="159">
        <v>12.6</v>
      </c>
      <c r="M350" s="160"/>
      <c r="N350" s="161"/>
      <c r="Z350" s="144"/>
      <c r="AB350" s="152"/>
      <c r="AD350" s="110" t="s">
        <v>252</v>
      </c>
      <c r="AH350" s="152"/>
      <c r="AK350" s="152"/>
      <c r="AL350" s="152"/>
      <c r="AN350" s="152"/>
    </row>
    <row r="351" spans="1:40" s="104" customFormat="1" ht="15" x14ac:dyDescent="0.25">
      <c r="A351" s="155"/>
      <c r="B351" s="154" t="s">
        <v>225</v>
      </c>
      <c r="C351" s="254" t="s">
        <v>226</v>
      </c>
      <c r="D351" s="254"/>
      <c r="E351" s="254"/>
      <c r="F351" s="156" t="s">
        <v>122</v>
      </c>
      <c r="G351" s="164">
        <v>0.5</v>
      </c>
      <c r="H351" s="157">
        <v>1.95</v>
      </c>
      <c r="I351" s="162">
        <v>0.97499999999999998</v>
      </c>
      <c r="J351" s="159">
        <v>12.69</v>
      </c>
      <c r="K351" s="160"/>
      <c r="L351" s="159">
        <v>12.37</v>
      </c>
      <c r="M351" s="160"/>
      <c r="N351" s="161"/>
      <c r="Z351" s="144"/>
      <c r="AB351" s="152"/>
      <c r="AD351" s="110" t="s">
        <v>226</v>
      </c>
      <c r="AH351" s="152"/>
      <c r="AK351" s="152"/>
      <c r="AL351" s="152"/>
      <c r="AN351" s="152"/>
    </row>
    <row r="352" spans="1:40" s="104" customFormat="1" ht="15" x14ac:dyDescent="0.25">
      <c r="A352" s="165"/>
      <c r="B352" s="154" t="s">
        <v>8</v>
      </c>
      <c r="C352" s="254" t="s">
        <v>118</v>
      </c>
      <c r="D352" s="254"/>
      <c r="E352" s="254"/>
      <c r="F352" s="156"/>
      <c r="G352" s="160"/>
      <c r="H352" s="160"/>
      <c r="I352" s="160"/>
      <c r="J352" s="159">
        <v>12.81</v>
      </c>
      <c r="K352" s="157">
        <v>1.95</v>
      </c>
      <c r="L352" s="159">
        <v>24.98</v>
      </c>
      <c r="M352" s="157">
        <v>23.71</v>
      </c>
      <c r="N352" s="166">
        <v>592</v>
      </c>
      <c r="Z352" s="144"/>
      <c r="AB352" s="152"/>
      <c r="AE352" s="110" t="s">
        <v>118</v>
      </c>
      <c r="AH352" s="152"/>
      <c r="AK352" s="152"/>
      <c r="AL352" s="152"/>
      <c r="AN352" s="152"/>
    </row>
    <row r="353" spans="1:40" s="104" customFormat="1" ht="15" x14ac:dyDescent="0.25">
      <c r="A353" s="155"/>
      <c r="B353" s="154"/>
      <c r="C353" s="254" t="s">
        <v>121</v>
      </c>
      <c r="D353" s="254"/>
      <c r="E353" s="254"/>
      <c r="F353" s="156" t="s">
        <v>122</v>
      </c>
      <c r="G353" s="163">
        <v>1</v>
      </c>
      <c r="H353" s="157">
        <v>1.95</v>
      </c>
      <c r="I353" s="157">
        <v>1.95</v>
      </c>
      <c r="J353" s="167"/>
      <c r="K353" s="160"/>
      <c r="L353" s="167"/>
      <c r="M353" s="160"/>
      <c r="N353" s="161"/>
      <c r="Z353" s="144"/>
      <c r="AB353" s="152"/>
      <c r="AF353" s="110" t="s">
        <v>121</v>
      </c>
      <c r="AH353" s="152"/>
      <c r="AK353" s="152"/>
      <c r="AL353" s="152"/>
      <c r="AN353" s="152"/>
    </row>
    <row r="354" spans="1:40" s="104" customFormat="1" ht="15" x14ac:dyDescent="0.25">
      <c r="A354" s="168"/>
      <c r="B354" s="154"/>
      <c r="C354" s="274" t="s">
        <v>123</v>
      </c>
      <c r="D354" s="274"/>
      <c r="E354" s="274"/>
      <c r="F354" s="169"/>
      <c r="G354" s="170"/>
      <c r="H354" s="170"/>
      <c r="I354" s="170"/>
      <c r="J354" s="171">
        <v>12.81</v>
      </c>
      <c r="K354" s="170"/>
      <c r="L354" s="171">
        <v>24.98</v>
      </c>
      <c r="M354" s="170"/>
      <c r="N354" s="172"/>
      <c r="Z354" s="144"/>
      <c r="AB354" s="152"/>
      <c r="AG354" s="110" t="s">
        <v>123</v>
      </c>
      <c r="AH354" s="152"/>
      <c r="AK354" s="152"/>
      <c r="AL354" s="152"/>
      <c r="AN354" s="152"/>
    </row>
    <row r="355" spans="1:40" s="104" customFormat="1" ht="15" x14ac:dyDescent="0.25">
      <c r="A355" s="155"/>
      <c r="B355" s="154"/>
      <c r="C355" s="254" t="s">
        <v>124</v>
      </c>
      <c r="D355" s="254"/>
      <c r="E355" s="254"/>
      <c r="F355" s="156"/>
      <c r="G355" s="160"/>
      <c r="H355" s="160"/>
      <c r="I355" s="160"/>
      <c r="J355" s="167"/>
      <c r="K355" s="160"/>
      <c r="L355" s="159">
        <v>24.98</v>
      </c>
      <c r="M355" s="160"/>
      <c r="N355" s="166">
        <v>592</v>
      </c>
      <c r="Z355" s="144"/>
      <c r="AB355" s="152"/>
      <c r="AF355" s="110" t="s">
        <v>124</v>
      </c>
      <c r="AH355" s="152"/>
      <c r="AK355" s="152"/>
      <c r="AL355" s="152"/>
      <c r="AN355" s="152"/>
    </row>
    <row r="356" spans="1:40" s="104" customFormat="1" ht="23.25" x14ac:dyDescent="0.25">
      <c r="A356" s="155"/>
      <c r="B356" s="154" t="s">
        <v>229</v>
      </c>
      <c r="C356" s="254" t="s">
        <v>230</v>
      </c>
      <c r="D356" s="254"/>
      <c r="E356" s="254"/>
      <c r="F356" s="156" t="s">
        <v>125</v>
      </c>
      <c r="G356" s="163">
        <v>74</v>
      </c>
      <c r="H356" s="160"/>
      <c r="I356" s="163">
        <v>74</v>
      </c>
      <c r="J356" s="167"/>
      <c r="K356" s="160"/>
      <c r="L356" s="159">
        <v>18.489999999999998</v>
      </c>
      <c r="M356" s="160"/>
      <c r="N356" s="166">
        <v>438</v>
      </c>
      <c r="Z356" s="144"/>
      <c r="AB356" s="152"/>
      <c r="AF356" s="110" t="s">
        <v>230</v>
      </c>
      <c r="AH356" s="152"/>
      <c r="AK356" s="152"/>
      <c r="AL356" s="152"/>
      <c r="AN356" s="152"/>
    </row>
    <row r="357" spans="1:40" s="104" customFormat="1" ht="23.25" x14ac:dyDescent="0.25">
      <c r="A357" s="155"/>
      <c r="B357" s="154" t="s">
        <v>231</v>
      </c>
      <c r="C357" s="254" t="s">
        <v>232</v>
      </c>
      <c r="D357" s="254"/>
      <c r="E357" s="254"/>
      <c r="F357" s="156" t="s">
        <v>125</v>
      </c>
      <c r="G357" s="163">
        <v>36</v>
      </c>
      <c r="H357" s="160"/>
      <c r="I357" s="163">
        <v>36</v>
      </c>
      <c r="J357" s="167"/>
      <c r="K357" s="160"/>
      <c r="L357" s="159">
        <v>8.99</v>
      </c>
      <c r="M357" s="160"/>
      <c r="N357" s="166">
        <v>213</v>
      </c>
      <c r="Z357" s="144"/>
      <c r="AB357" s="152"/>
      <c r="AF357" s="110" t="s">
        <v>232</v>
      </c>
      <c r="AH357" s="152"/>
      <c r="AK357" s="152"/>
      <c r="AL357" s="152"/>
      <c r="AN357" s="152"/>
    </row>
    <row r="358" spans="1:40" s="104" customFormat="1" ht="15" x14ac:dyDescent="0.25">
      <c r="A358" s="173"/>
      <c r="B358" s="174"/>
      <c r="C358" s="270" t="s">
        <v>126</v>
      </c>
      <c r="D358" s="270"/>
      <c r="E358" s="270"/>
      <c r="F358" s="147"/>
      <c r="G358" s="148"/>
      <c r="H358" s="148"/>
      <c r="I358" s="148"/>
      <c r="J358" s="150"/>
      <c r="K358" s="148"/>
      <c r="L358" s="175">
        <v>52.46</v>
      </c>
      <c r="M358" s="170"/>
      <c r="N358" s="178">
        <v>1243</v>
      </c>
      <c r="Z358" s="144"/>
      <c r="AB358" s="152"/>
      <c r="AH358" s="152" t="s">
        <v>126</v>
      </c>
      <c r="AK358" s="152"/>
      <c r="AL358" s="152"/>
      <c r="AN358" s="152"/>
    </row>
    <row r="359" spans="1:40" s="104" customFormat="1" ht="22.5" x14ac:dyDescent="0.25">
      <c r="A359" s="145" t="s">
        <v>298</v>
      </c>
      <c r="B359" s="146" t="s">
        <v>253</v>
      </c>
      <c r="C359" s="270" t="s">
        <v>254</v>
      </c>
      <c r="D359" s="270"/>
      <c r="E359" s="270"/>
      <c r="F359" s="147" t="s">
        <v>255</v>
      </c>
      <c r="G359" s="148"/>
      <c r="H359" s="148"/>
      <c r="I359" s="149">
        <v>1</v>
      </c>
      <c r="J359" s="150"/>
      <c r="K359" s="148"/>
      <c r="L359" s="150"/>
      <c r="M359" s="148"/>
      <c r="N359" s="151"/>
      <c r="Z359" s="144"/>
      <c r="AB359" s="152" t="s">
        <v>254</v>
      </c>
      <c r="AH359" s="152"/>
      <c r="AK359" s="152"/>
      <c r="AL359" s="152"/>
      <c r="AN359" s="152"/>
    </row>
    <row r="360" spans="1:40" s="104" customFormat="1" ht="45.75" x14ac:dyDescent="0.25">
      <c r="A360" s="153"/>
      <c r="B360" s="154" t="s">
        <v>221</v>
      </c>
      <c r="C360" s="254" t="s">
        <v>222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71"/>
      <c r="Z360" s="144"/>
      <c r="AB360" s="152"/>
      <c r="AC360" s="110" t="s">
        <v>222</v>
      </c>
      <c r="AH360" s="152"/>
      <c r="AK360" s="152"/>
      <c r="AL360" s="152"/>
      <c r="AN360" s="152"/>
    </row>
    <row r="361" spans="1:40" s="104" customFormat="1" ht="33.75" x14ac:dyDescent="0.25">
      <c r="A361" s="153"/>
      <c r="B361" s="154" t="s">
        <v>223</v>
      </c>
      <c r="C361" s="254" t="s">
        <v>224</v>
      </c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71"/>
      <c r="Z361" s="144"/>
      <c r="AB361" s="152"/>
      <c r="AC361" s="110" t="s">
        <v>224</v>
      </c>
      <c r="AH361" s="152"/>
      <c r="AK361" s="152"/>
      <c r="AL361" s="152"/>
      <c r="AN361" s="152"/>
    </row>
    <row r="362" spans="1:40" s="104" customFormat="1" ht="15" x14ac:dyDescent="0.25">
      <c r="A362" s="155"/>
      <c r="B362" s="154" t="s">
        <v>256</v>
      </c>
      <c r="C362" s="254" t="s">
        <v>257</v>
      </c>
      <c r="D362" s="254"/>
      <c r="E362" s="254"/>
      <c r="F362" s="156" t="s">
        <v>122</v>
      </c>
      <c r="G362" s="157">
        <v>0.65</v>
      </c>
      <c r="H362" s="157">
        <v>1.95</v>
      </c>
      <c r="I362" s="158">
        <v>1.2675000000000001</v>
      </c>
      <c r="J362" s="159">
        <v>11.09</v>
      </c>
      <c r="K362" s="160"/>
      <c r="L362" s="159">
        <v>14.06</v>
      </c>
      <c r="M362" s="160"/>
      <c r="N362" s="161"/>
      <c r="Z362" s="144"/>
      <c r="AB362" s="152"/>
      <c r="AD362" s="110" t="s">
        <v>257</v>
      </c>
      <c r="AH362" s="152"/>
      <c r="AK362" s="152"/>
      <c r="AL362" s="152"/>
      <c r="AN362" s="152"/>
    </row>
    <row r="363" spans="1:40" s="104" customFormat="1" ht="15" x14ac:dyDescent="0.25">
      <c r="A363" s="155"/>
      <c r="B363" s="154" t="s">
        <v>225</v>
      </c>
      <c r="C363" s="254" t="s">
        <v>226</v>
      </c>
      <c r="D363" s="254"/>
      <c r="E363" s="254"/>
      <c r="F363" s="156" t="s">
        <v>122</v>
      </c>
      <c r="G363" s="157">
        <v>0.97</v>
      </c>
      <c r="H363" s="157">
        <v>1.95</v>
      </c>
      <c r="I363" s="158">
        <v>1.8915</v>
      </c>
      <c r="J363" s="159">
        <v>12.69</v>
      </c>
      <c r="K363" s="160"/>
      <c r="L363" s="159">
        <v>24</v>
      </c>
      <c r="M363" s="160"/>
      <c r="N363" s="161"/>
      <c r="Z363" s="144"/>
      <c r="AB363" s="152"/>
      <c r="AD363" s="110" t="s">
        <v>226</v>
      </c>
      <c r="AH363" s="152"/>
      <c r="AK363" s="152"/>
      <c r="AL363" s="152"/>
      <c r="AN363" s="152"/>
    </row>
    <row r="364" spans="1:40" s="104" customFormat="1" ht="15" x14ac:dyDescent="0.25">
      <c r="A364" s="165"/>
      <c r="B364" s="154" t="s">
        <v>8</v>
      </c>
      <c r="C364" s="254" t="s">
        <v>118</v>
      </c>
      <c r="D364" s="254"/>
      <c r="E364" s="254"/>
      <c r="F364" s="156"/>
      <c r="G364" s="160"/>
      <c r="H364" s="160"/>
      <c r="I364" s="160"/>
      <c r="J364" s="159">
        <v>19.52</v>
      </c>
      <c r="K364" s="157">
        <v>1.95</v>
      </c>
      <c r="L364" s="159">
        <v>38.06</v>
      </c>
      <c r="M364" s="157">
        <v>23.71</v>
      </c>
      <c r="N364" s="166">
        <v>902</v>
      </c>
      <c r="Z364" s="144"/>
      <c r="AB364" s="152"/>
      <c r="AE364" s="110" t="s">
        <v>118</v>
      </c>
      <c r="AH364" s="152"/>
      <c r="AK364" s="152"/>
      <c r="AL364" s="152"/>
      <c r="AN364" s="152"/>
    </row>
    <row r="365" spans="1:40" s="104" customFormat="1" ht="15" x14ac:dyDescent="0.25">
      <c r="A365" s="155"/>
      <c r="B365" s="154"/>
      <c r="C365" s="254" t="s">
        <v>121</v>
      </c>
      <c r="D365" s="254"/>
      <c r="E365" s="254"/>
      <c r="F365" s="156" t="s">
        <v>122</v>
      </c>
      <c r="G365" s="157">
        <v>1.62</v>
      </c>
      <c r="H365" s="157">
        <v>1.95</v>
      </c>
      <c r="I365" s="162">
        <v>3.1589999999999998</v>
      </c>
      <c r="J365" s="167"/>
      <c r="K365" s="160"/>
      <c r="L365" s="167"/>
      <c r="M365" s="160"/>
      <c r="N365" s="161"/>
      <c r="Z365" s="144"/>
      <c r="AB365" s="152"/>
      <c r="AF365" s="110" t="s">
        <v>121</v>
      </c>
      <c r="AH365" s="152"/>
      <c r="AK365" s="152"/>
      <c r="AL365" s="152"/>
      <c r="AN365" s="152"/>
    </row>
    <row r="366" spans="1:40" s="104" customFormat="1" ht="15" x14ac:dyDescent="0.25">
      <c r="A366" s="168"/>
      <c r="B366" s="154"/>
      <c r="C366" s="274" t="s">
        <v>123</v>
      </c>
      <c r="D366" s="274"/>
      <c r="E366" s="274"/>
      <c r="F366" s="169"/>
      <c r="G366" s="170"/>
      <c r="H366" s="170"/>
      <c r="I366" s="170"/>
      <c r="J366" s="171">
        <v>19.52</v>
      </c>
      <c r="K366" s="170"/>
      <c r="L366" s="171">
        <v>38.06</v>
      </c>
      <c r="M366" s="170"/>
      <c r="N366" s="172"/>
      <c r="Z366" s="144"/>
      <c r="AB366" s="152"/>
      <c r="AG366" s="110" t="s">
        <v>123</v>
      </c>
      <c r="AH366" s="152"/>
      <c r="AK366" s="152"/>
      <c r="AL366" s="152"/>
      <c r="AN366" s="152"/>
    </row>
    <row r="367" spans="1:40" s="104" customFormat="1" ht="15" x14ac:dyDescent="0.25">
      <c r="A367" s="155"/>
      <c r="B367" s="154"/>
      <c r="C367" s="254" t="s">
        <v>124</v>
      </c>
      <c r="D367" s="254"/>
      <c r="E367" s="254"/>
      <c r="F367" s="156"/>
      <c r="G367" s="160"/>
      <c r="H367" s="160"/>
      <c r="I367" s="160"/>
      <c r="J367" s="167"/>
      <c r="K367" s="160"/>
      <c r="L367" s="159">
        <v>38.06</v>
      </c>
      <c r="M367" s="160"/>
      <c r="N367" s="166">
        <v>902</v>
      </c>
      <c r="Z367" s="144"/>
      <c r="AB367" s="152"/>
      <c r="AF367" s="110" t="s">
        <v>124</v>
      </c>
      <c r="AH367" s="152"/>
      <c r="AK367" s="152"/>
      <c r="AL367" s="152"/>
      <c r="AN367" s="152"/>
    </row>
    <row r="368" spans="1:40" s="104" customFormat="1" ht="23.25" x14ac:dyDescent="0.25">
      <c r="A368" s="155"/>
      <c r="B368" s="154" t="s">
        <v>229</v>
      </c>
      <c r="C368" s="254" t="s">
        <v>230</v>
      </c>
      <c r="D368" s="254"/>
      <c r="E368" s="254"/>
      <c r="F368" s="156" t="s">
        <v>125</v>
      </c>
      <c r="G368" s="163">
        <v>74</v>
      </c>
      <c r="H368" s="160"/>
      <c r="I368" s="163">
        <v>74</v>
      </c>
      <c r="J368" s="167"/>
      <c r="K368" s="160"/>
      <c r="L368" s="159">
        <v>28.16</v>
      </c>
      <c r="M368" s="160"/>
      <c r="N368" s="166">
        <v>667</v>
      </c>
      <c r="Z368" s="144"/>
      <c r="AB368" s="152"/>
      <c r="AF368" s="110" t="s">
        <v>230</v>
      </c>
      <c r="AH368" s="152"/>
      <c r="AK368" s="152"/>
      <c r="AL368" s="152"/>
      <c r="AN368" s="152"/>
    </row>
    <row r="369" spans="1:40" s="104" customFormat="1" ht="23.25" x14ac:dyDescent="0.25">
      <c r="A369" s="155"/>
      <c r="B369" s="154" t="s">
        <v>231</v>
      </c>
      <c r="C369" s="254" t="s">
        <v>232</v>
      </c>
      <c r="D369" s="254"/>
      <c r="E369" s="254"/>
      <c r="F369" s="156" t="s">
        <v>125</v>
      </c>
      <c r="G369" s="163">
        <v>36</v>
      </c>
      <c r="H369" s="160"/>
      <c r="I369" s="163">
        <v>36</v>
      </c>
      <c r="J369" s="167"/>
      <c r="K369" s="160"/>
      <c r="L369" s="159">
        <v>13.7</v>
      </c>
      <c r="M369" s="160"/>
      <c r="N369" s="166">
        <v>325</v>
      </c>
      <c r="Z369" s="144"/>
      <c r="AB369" s="152"/>
      <c r="AF369" s="110" t="s">
        <v>232</v>
      </c>
      <c r="AH369" s="152"/>
      <c r="AK369" s="152"/>
      <c r="AL369" s="152"/>
      <c r="AN369" s="152"/>
    </row>
    <row r="370" spans="1:40" s="104" customFormat="1" ht="15" x14ac:dyDescent="0.25">
      <c r="A370" s="173"/>
      <c r="B370" s="174"/>
      <c r="C370" s="270" t="s">
        <v>126</v>
      </c>
      <c r="D370" s="270"/>
      <c r="E370" s="270"/>
      <c r="F370" s="147"/>
      <c r="G370" s="148"/>
      <c r="H370" s="148"/>
      <c r="I370" s="148"/>
      <c r="J370" s="150"/>
      <c r="K370" s="148"/>
      <c r="L370" s="175">
        <v>79.92</v>
      </c>
      <c r="M370" s="170"/>
      <c r="N370" s="178">
        <v>1894</v>
      </c>
      <c r="Z370" s="144"/>
      <c r="AB370" s="152"/>
      <c r="AH370" s="152" t="s">
        <v>126</v>
      </c>
      <c r="AK370" s="152"/>
      <c r="AL370" s="152"/>
      <c r="AN370" s="152"/>
    </row>
    <row r="371" spans="1:40" s="104" customFormat="1" ht="0" hidden="1" customHeight="1" x14ac:dyDescent="0.25">
      <c r="A371" s="186"/>
      <c r="B371" s="187"/>
      <c r="C371" s="187"/>
      <c r="D371" s="187"/>
      <c r="E371" s="187"/>
      <c r="F371" s="188"/>
      <c r="G371" s="188"/>
      <c r="H371" s="188"/>
      <c r="I371" s="188"/>
      <c r="J371" s="189"/>
      <c r="K371" s="188"/>
      <c r="L371" s="189"/>
      <c r="M371" s="160"/>
      <c r="N371" s="189"/>
      <c r="Z371" s="144"/>
      <c r="AB371" s="152"/>
      <c r="AH371" s="152"/>
      <c r="AK371" s="152"/>
      <c r="AL371" s="152"/>
      <c r="AN371" s="152"/>
    </row>
    <row r="372" spans="1:40" s="104" customFormat="1" ht="15" x14ac:dyDescent="0.25">
      <c r="A372" s="190"/>
      <c r="B372" s="191"/>
      <c r="C372" s="270" t="s">
        <v>299</v>
      </c>
      <c r="D372" s="270"/>
      <c r="E372" s="270"/>
      <c r="F372" s="270"/>
      <c r="G372" s="270"/>
      <c r="H372" s="270"/>
      <c r="I372" s="270"/>
      <c r="J372" s="270"/>
      <c r="K372" s="270"/>
      <c r="L372" s="192"/>
      <c r="M372" s="193"/>
      <c r="N372" s="194"/>
      <c r="Z372" s="144"/>
      <c r="AB372" s="152"/>
      <c r="AH372" s="152"/>
      <c r="AK372" s="152"/>
      <c r="AL372" s="152" t="s">
        <v>299</v>
      </c>
      <c r="AN372" s="152"/>
    </row>
    <row r="373" spans="1:40" s="104" customFormat="1" ht="15" x14ac:dyDescent="0.25">
      <c r="A373" s="195"/>
      <c r="B373" s="154"/>
      <c r="C373" s="254" t="s">
        <v>128</v>
      </c>
      <c r="D373" s="254"/>
      <c r="E373" s="254"/>
      <c r="F373" s="254"/>
      <c r="G373" s="254"/>
      <c r="H373" s="254"/>
      <c r="I373" s="254"/>
      <c r="J373" s="254"/>
      <c r="K373" s="254"/>
      <c r="L373" s="196">
        <v>1538.3</v>
      </c>
      <c r="M373" s="197"/>
      <c r="N373" s="198"/>
      <c r="Z373" s="144"/>
      <c r="AB373" s="152"/>
      <c r="AH373" s="152"/>
      <c r="AK373" s="152"/>
      <c r="AL373" s="152"/>
      <c r="AM373" s="110" t="s">
        <v>128</v>
      </c>
      <c r="AN373" s="152"/>
    </row>
    <row r="374" spans="1:40" s="104" customFormat="1" ht="15" x14ac:dyDescent="0.25">
      <c r="A374" s="195"/>
      <c r="B374" s="154"/>
      <c r="C374" s="254" t="s">
        <v>129</v>
      </c>
      <c r="D374" s="254"/>
      <c r="E374" s="254"/>
      <c r="F374" s="254"/>
      <c r="G374" s="254"/>
      <c r="H374" s="254"/>
      <c r="I374" s="254"/>
      <c r="J374" s="254"/>
      <c r="K374" s="254"/>
      <c r="L374" s="199"/>
      <c r="M374" s="197"/>
      <c r="N374" s="198"/>
      <c r="Z374" s="144"/>
      <c r="AB374" s="152"/>
      <c r="AH374" s="152"/>
      <c r="AK374" s="152"/>
      <c r="AL374" s="152"/>
      <c r="AM374" s="110" t="s">
        <v>129</v>
      </c>
      <c r="AN374" s="152"/>
    </row>
    <row r="375" spans="1:40" s="104" customFormat="1" ht="15" x14ac:dyDescent="0.25">
      <c r="A375" s="195"/>
      <c r="B375" s="154"/>
      <c r="C375" s="254" t="s">
        <v>130</v>
      </c>
      <c r="D375" s="254"/>
      <c r="E375" s="254"/>
      <c r="F375" s="254"/>
      <c r="G375" s="254"/>
      <c r="H375" s="254"/>
      <c r="I375" s="254"/>
      <c r="J375" s="254"/>
      <c r="K375" s="254"/>
      <c r="L375" s="196">
        <v>1536.12</v>
      </c>
      <c r="M375" s="197"/>
      <c r="N375" s="198"/>
      <c r="Z375" s="144"/>
      <c r="AB375" s="152"/>
      <c r="AH375" s="152"/>
      <c r="AK375" s="152"/>
      <c r="AL375" s="152"/>
      <c r="AM375" s="110" t="s">
        <v>130</v>
      </c>
      <c r="AN375" s="152"/>
    </row>
    <row r="376" spans="1:40" s="104" customFormat="1" ht="15" x14ac:dyDescent="0.25">
      <c r="A376" s="195"/>
      <c r="B376" s="154"/>
      <c r="C376" s="254" t="s">
        <v>131</v>
      </c>
      <c r="D376" s="254"/>
      <c r="E376" s="254"/>
      <c r="F376" s="254"/>
      <c r="G376" s="254"/>
      <c r="H376" s="254"/>
      <c r="I376" s="254"/>
      <c r="J376" s="254"/>
      <c r="K376" s="254"/>
      <c r="L376" s="200">
        <v>2.1800000000000002</v>
      </c>
      <c r="M376" s="197"/>
      <c r="N376" s="198"/>
      <c r="Z376" s="144"/>
      <c r="AB376" s="152"/>
      <c r="AH376" s="152"/>
      <c r="AK376" s="152"/>
      <c r="AL376" s="152"/>
      <c r="AM376" s="110" t="s">
        <v>131</v>
      </c>
      <c r="AN376" s="152"/>
    </row>
    <row r="377" spans="1:40" s="104" customFormat="1" ht="15" x14ac:dyDescent="0.25">
      <c r="A377" s="195"/>
      <c r="B377" s="154"/>
      <c r="C377" s="254" t="s">
        <v>259</v>
      </c>
      <c r="D377" s="254"/>
      <c r="E377" s="254"/>
      <c r="F377" s="254"/>
      <c r="G377" s="254"/>
      <c r="H377" s="254"/>
      <c r="I377" s="254"/>
      <c r="J377" s="254"/>
      <c r="K377" s="254"/>
      <c r="L377" s="200">
        <v>66.290000000000006</v>
      </c>
      <c r="M377" s="197"/>
      <c r="N377" s="198"/>
      <c r="Z377" s="144"/>
      <c r="AB377" s="152"/>
      <c r="AH377" s="152"/>
      <c r="AK377" s="152"/>
      <c r="AL377" s="152"/>
      <c r="AM377" s="110" t="s">
        <v>259</v>
      </c>
      <c r="AN377" s="152"/>
    </row>
    <row r="378" spans="1:40" s="104" customFormat="1" ht="15" x14ac:dyDescent="0.25">
      <c r="A378" s="195"/>
      <c r="B378" s="154"/>
      <c r="C378" s="254" t="s">
        <v>129</v>
      </c>
      <c r="D378" s="254"/>
      <c r="E378" s="254"/>
      <c r="F378" s="254"/>
      <c r="G378" s="254"/>
      <c r="H378" s="254"/>
      <c r="I378" s="254"/>
      <c r="J378" s="254"/>
      <c r="K378" s="254"/>
      <c r="L378" s="199"/>
      <c r="M378" s="197"/>
      <c r="N378" s="198"/>
      <c r="Z378" s="144"/>
      <c r="AB378" s="152"/>
      <c r="AH378" s="152"/>
      <c r="AK378" s="152"/>
      <c r="AL378" s="152"/>
      <c r="AM378" s="110" t="s">
        <v>129</v>
      </c>
      <c r="AN378" s="152"/>
    </row>
    <row r="379" spans="1:40" s="104" customFormat="1" ht="15" x14ac:dyDescent="0.25">
      <c r="A379" s="195"/>
      <c r="B379" s="154"/>
      <c r="C379" s="254" t="s">
        <v>132</v>
      </c>
      <c r="D379" s="254"/>
      <c r="E379" s="254"/>
      <c r="F379" s="254"/>
      <c r="G379" s="254"/>
      <c r="H379" s="254"/>
      <c r="I379" s="254"/>
      <c r="J379" s="254"/>
      <c r="K379" s="254"/>
      <c r="L379" s="200">
        <v>27.17</v>
      </c>
      <c r="M379" s="197"/>
      <c r="N379" s="198"/>
      <c r="Z379" s="144"/>
      <c r="AB379" s="152"/>
      <c r="AH379" s="152"/>
      <c r="AK379" s="152"/>
      <c r="AL379" s="152"/>
      <c r="AM379" s="110" t="s">
        <v>132</v>
      </c>
      <c r="AN379" s="152"/>
    </row>
    <row r="380" spans="1:40" s="104" customFormat="1" ht="15" x14ac:dyDescent="0.25">
      <c r="A380" s="195"/>
      <c r="B380" s="154"/>
      <c r="C380" s="254" t="s">
        <v>133</v>
      </c>
      <c r="D380" s="254"/>
      <c r="E380" s="254"/>
      <c r="F380" s="254"/>
      <c r="G380" s="254"/>
      <c r="H380" s="254"/>
      <c r="I380" s="254"/>
      <c r="J380" s="254"/>
      <c r="K380" s="254"/>
      <c r="L380" s="200">
        <v>2.1800000000000002</v>
      </c>
      <c r="M380" s="197"/>
      <c r="N380" s="198"/>
      <c r="Z380" s="144"/>
      <c r="AB380" s="152"/>
      <c r="AH380" s="152"/>
      <c r="AK380" s="152"/>
      <c r="AL380" s="152"/>
      <c r="AM380" s="110" t="s">
        <v>133</v>
      </c>
      <c r="AN380" s="152"/>
    </row>
    <row r="381" spans="1:40" s="104" customFormat="1" ht="15" x14ac:dyDescent="0.25">
      <c r="A381" s="195"/>
      <c r="B381" s="154"/>
      <c r="C381" s="254" t="s">
        <v>134</v>
      </c>
      <c r="D381" s="254"/>
      <c r="E381" s="254"/>
      <c r="F381" s="254"/>
      <c r="G381" s="254"/>
      <c r="H381" s="254"/>
      <c r="I381" s="254"/>
      <c r="J381" s="254"/>
      <c r="K381" s="254"/>
      <c r="L381" s="200">
        <v>24.45</v>
      </c>
      <c r="M381" s="197"/>
      <c r="N381" s="198"/>
      <c r="Z381" s="144"/>
      <c r="AB381" s="152"/>
      <c r="AH381" s="152"/>
      <c r="AK381" s="152"/>
      <c r="AL381" s="152"/>
      <c r="AM381" s="110" t="s">
        <v>134</v>
      </c>
      <c r="AN381" s="152"/>
    </row>
    <row r="382" spans="1:40" s="104" customFormat="1" ht="15" x14ac:dyDescent="0.25">
      <c r="A382" s="195"/>
      <c r="B382" s="154"/>
      <c r="C382" s="254" t="s">
        <v>135</v>
      </c>
      <c r="D382" s="254"/>
      <c r="E382" s="254"/>
      <c r="F382" s="254"/>
      <c r="G382" s="254"/>
      <c r="H382" s="254"/>
      <c r="I382" s="254"/>
      <c r="J382" s="254"/>
      <c r="K382" s="254"/>
      <c r="L382" s="200">
        <v>12.49</v>
      </c>
      <c r="M382" s="197"/>
      <c r="N382" s="198"/>
      <c r="Z382" s="144"/>
      <c r="AB382" s="152"/>
      <c r="AH382" s="152"/>
      <c r="AK382" s="152"/>
      <c r="AL382" s="152"/>
      <c r="AM382" s="110" t="s">
        <v>135</v>
      </c>
      <c r="AN382" s="152"/>
    </row>
    <row r="383" spans="1:40" s="104" customFormat="1" ht="15" x14ac:dyDescent="0.25">
      <c r="A383" s="195"/>
      <c r="B383" s="154"/>
      <c r="C383" s="254" t="s">
        <v>260</v>
      </c>
      <c r="D383" s="254"/>
      <c r="E383" s="254"/>
      <c r="F383" s="254"/>
      <c r="G383" s="254"/>
      <c r="H383" s="254"/>
      <c r="I383" s="254"/>
      <c r="J383" s="254"/>
      <c r="K383" s="254"/>
      <c r="L383" s="196">
        <v>1948.05</v>
      </c>
      <c r="M383" s="197"/>
      <c r="N383" s="198"/>
      <c r="Z383" s="144"/>
      <c r="AB383" s="152"/>
      <c r="AH383" s="152"/>
      <c r="AK383" s="152"/>
      <c r="AL383" s="152"/>
      <c r="AM383" s="110" t="s">
        <v>260</v>
      </c>
      <c r="AN383" s="152"/>
    </row>
    <row r="384" spans="1:40" s="104" customFormat="1" ht="15" x14ac:dyDescent="0.25">
      <c r="A384" s="195"/>
      <c r="B384" s="154"/>
      <c r="C384" s="254" t="s">
        <v>261</v>
      </c>
      <c r="D384" s="254"/>
      <c r="E384" s="254"/>
      <c r="F384" s="254"/>
      <c r="G384" s="254"/>
      <c r="H384" s="254"/>
      <c r="I384" s="254"/>
      <c r="J384" s="254"/>
      <c r="K384" s="254"/>
      <c r="L384" s="196">
        <v>1948.05</v>
      </c>
      <c r="M384" s="197"/>
      <c r="N384" s="198"/>
      <c r="Z384" s="144"/>
      <c r="AB384" s="152"/>
      <c r="AH384" s="152"/>
      <c r="AK384" s="152"/>
      <c r="AL384" s="152"/>
      <c r="AM384" s="110" t="s">
        <v>261</v>
      </c>
      <c r="AN384" s="152"/>
    </row>
    <row r="385" spans="1:40" s="104" customFormat="1" ht="15" x14ac:dyDescent="0.25">
      <c r="A385" s="195"/>
      <c r="B385" s="154"/>
      <c r="C385" s="254" t="s">
        <v>262</v>
      </c>
      <c r="D385" s="254"/>
      <c r="E385" s="254"/>
      <c r="F385" s="254"/>
      <c r="G385" s="254"/>
      <c r="H385" s="254"/>
      <c r="I385" s="254"/>
      <c r="J385" s="254"/>
      <c r="K385" s="254"/>
      <c r="L385" s="196">
        <v>3168.79</v>
      </c>
      <c r="M385" s="197"/>
      <c r="N385" s="198"/>
      <c r="Z385" s="144"/>
      <c r="AB385" s="152"/>
      <c r="AH385" s="152"/>
      <c r="AK385" s="152"/>
      <c r="AL385" s="152"/>
      <c r="AM385" s="110" t="s">
        <v>262</v>
      </c>
      <c r="AN385" s="152"/>
    </row>
    <row r="386" spans="1:40" s="104" customFormat="1" ht="15" x14ac:dyDescent="0.25">
      <c r="A386" s="195"/>
      <c r="B386" s="154"/>
      <c r="C386" s="254" t="s">
        <v>263</v>
      </c>
      <c r="D386" s="254"/>
      <c r="E386" s="254"/>
      <c r="F386" s="254"/>
      <c r="G386" s="254"/>
      <c r="H386" s="254"/>
      <c r="I386" s="254"/>
      <c r="J386" s="254"/>
      <c r="K386" s="254"/>
      <c r="L386" s="196">
        <v>3168.79</v>
      </c>
      <c r="M386" s="197"/>
      <c r="N386" s="198"/>
      <c r="Z386" s="144"/>
      <c r="AB386" s="152"/>
      <c r="AH386" s="152"/>
      <c r="AK386" s="152"/>
      <c r="AL386" s="152"/>
      <c r="AM386" s="110" t="s">
        <v>263</v>
      </c>
      <c r="AN386" s="152"/>
    </row>
    <row r="387" spans="1:40" s="104" customFormat="1" ht="15" x14ac:dyDescent="0.25">
      <c r="A387" s="195"/>
      <c r="B387" s="154"/>
      <c r="C387" s="254" t="s">
        <v>264</v>
      </c>
      <c r="D387" s="254"/>
      <c r="E387" s="254"/>
      <c r="F387" s="254"/>
      <c r="G387" s="254"/>
      <c r="H387" s="254"/>
      <c r="I387" s="254"/>
      <c r="J387" s="254"/>
      <c r="K387" s="254"/>
      <c r="L387" s="199"/>
      <c r="M387" s="197"/>
      <c r="N387" s="198"/>
      <c r="Z387" s="144"/>
      <c r="AB387" s="152"/>
      <c r="AH387" s="152"/>
      <c r="AK387" s="152"/>
      <c r="AL387" s="152"/>
      <c r="AM387" s="110" t="s">
        <v>264</v>
      </c>
      <c r="AN387" s="152"/>
    </row>
    <row r="388" spans="1:40" s="104" customFormat="1" ht="15" x14ac:dyDescent="0.25">
      <c r="A388" s="195"/>
      <c r="B388" s="154"/>
      <c r="C388" s="254" t="s">
        <v>265</v>
      </c>
      <c r="D388" s="254"/>
      <c r="E388" s="254"/>
      <c r="F388" s="254"/>
      <c r="G388" s="254"/>
      <c r="H388" s="254"/>
      <c r="I388" s="254"/>
      <c r="J388" s="254"/>
      <c r="K388" s="254"/>
      <c r="L388" s="196">
        <v>1508.95</v>
      </c>
      <c r="M388" s="197"/>
      <c r="N388" s="198"/>
      <c r="Z388" s="144"/>
      <c r="AB388" s="152"/>
      <c r="AH388" s="152"/>
      <c r="AK388" s="152"/>
      <c r="AL388" s="152"/>
      <c r="AM388" s="110" t="s">
        <v>265</v>
      </c>
      <c r="AN388" s="152"/>
    </row>
    <row r="389" spans="1:40" s="104" customFormat="1" ht="15" x14ac:dyDescent="0.25">
      <c r="A389" s="195"/>
      <c r="B389" s="154"/>
      <c r="C389" s="254" t="s">
        <v>266</v>
      </c>
      <c r="D389" s="254"/>
      <c r="E389" s="254"/>
      <c r="F389" s="254"/>
      <c r="G389" s="254"/>
      <c r="H389" s="254"/>
      <c r="I389" s="254"/>
      <c r="J389" s="254"/>
      <c r="K389" s="254"/>
      <c r="L389" s="196">
        <v>1116.6199999999999</v>
      </c>
      <c r="M389" s="197"/>
      <c r="N389" s="198"/>
      <c r="Z389" s="144"/>
      <c r="AB389" s="152"/>
      <c r="AH389" s="152"/>
      <c r="AK389" s="152"/>
      <c r="AL389" s="152"/>
      <c r="AM389" s="110" t="s">
        <v>266</v>
      </c>
      <c r="AN389" s="152"/>
    </row>
    <row r="390" spans="1:40" s="104" customFormat="1" ht="15" x14ac:dyDescent="0.25">
      <c r="A390" s="195"/>
      <c r="B390" s="154"/>
      <c r="C390" s="254" t="s">
        <v>267</v>
      </c>
      <c r="D390" s="254"/>
      <c r="E390" s="254"/>
      <c r="F390" s="254"/>
      <c r="G390" s="254"/>
      <c r="H390" s="254"/>
      <c r="I390" s="254"/>
      <c r="J390" s="254"/>
      <c r="K390" s="254"/>
      <c r="L390" s="200">
        <v>543.22</v>
      </c>
      <c r="M390" s="197"/>
      <c r="N390" s="198"/>
      <c r="Z390" s="144"/>
      <c r="AB390" s="152"/>
      <c r="AH390" s="152"/>
      <c r="AK390" s="152"/>
      <c r="AL390" s="152"/>
      <c r="AM390" s="110" t="s">
        <v>267</v>
      </c>
      <c r="AN390" s="152"/>
    </row>
    <row r="391" spans="1:40" s="104" customFormat="1" ht="15" x14ac:dyDescent="0.25">
      <c r="A391" s="195"/>
      <c r="B391" s="154"/>
      <c r="C391" s="254" t="s">
        <v>136</v>
      </c>
      <c r="D391" s="254"/>
      <c r="E391" s="254"/>
      <c r="F391" s="254"/>
      <c r="G391" s="254"/>
      <c r="H391" s="254"/>
      <c r="I391" s="254"/>
      <c r="J391" s="254"/>
      <c r="K391" s="254"/>
      <c r="L391" s="196">
        <v>1536.12</v>
      </c>
      <c r="M391" s="197"/>
      <c r="N391" s="198"/>
      <c r="Z391" s="144"/>
      <c r="AB391" s="152"/>
      <c r="AH391" s="152"/>
      <c r="AK391" s="152"/>
      <c r="AL391" s="152"/>
      <c r="AM391" s="110" t="s">
        <v>136</v>
      </c>
      <c r="AN391" s="152"/>
    </row>
    <row r="392" spans="1:40" s="104" customFormat="1" ht="15" x14ac:dyDescent="0.25">
      <c r="A392" s="195"/>
      <c r="B392" s="154"/>
      <c r="C392" s="254" t="s">
        <v>137</v>
      </c>
      <c r="D392" s="254"/>
      <c r="E392" s="254"/>
      <c r="F392" s="254"/>
      <c r="G392" s="254"/>
      <c r="H392" s="254"/>
      <c r="I392" s="254"/>
      <c r="J392" s="254"/>
      <c r="K392" s="254"/>
      <c r="L392" s="196">
        <v>1141.07</v>
      </c>
      <c r="M392" s="197"/>
      <c r="N392" s="198"/>
      <c r="Z392" s="144"/>
      <c r="AB392" s="152"/>
      <c r="AH392" s="152"/>
      <c r="AK392" s="152"/>
      <c r="AL392" s="152"/>
      <c r="AM392" s="110" t="s">
        <v>137</v>
      </c>
      <c r="AN392" s="152"/>
    </row>
    <row r="393" spans="1:40" s="104" customFormat="1" ht="15" x14ac:dyDescent="0.25">
      <c r="A393" s="195"/>
      <c r="B393" s="154"/>
      <c r="C393" s="254" t="s">
        <v>138</v>
      </c>
      <c r="D393" s="254"/>
      <c r="E393" s="254"/>
      <c r="F393" s="254"/>
      <c r="G393" s="254"/>
      <c r="H393" s="254"/>
      <c r="I393" s="254"/>
      <c r="J393" s="254"/>
      <c r="K393" s="254"/>
      <c r="L393" s="200">
        <v>555.71</v>
      </c>
      <c r="M393" s="197"/>
      <c r="N393" s="198"/>
      <c r="Z393" s="144"/>
      <c r="AB393" s="152"/>
      <c r="AH393" s="152"/>
      <c r="AK393" s="152"/>
      <c r="AL393" s="152"/>
      <c r="AM393" s="110" t="s">
        <v>138</v>
      </c>
      <c r="AN393" s="152"/>
    </row>
    <row r="394" spans="1:40" s="104" customFormat="1" ht="15" x14ac:dyDescent="0.25">
      <c r="A394" s="195"/>
      <c r="B394" s="201"/>
      <c r="C394" s="278" t="s">
        <v>300</v>
      </c>
      <c r="D394" s="278"/>
      <c r="E394" s="278"/>
      <c r="F394" s="278"/>
      <c r="G394" s="278"/>
      <c r="H394" s="278"/>
      <c r="I394" s="278"/>
      <c r="J394" s="278"/>
      <c r="K394" s="278"/>
      <c r="L394" s="202">
        <v>5183.13</v>
      </c>
      <c r="M394" s="203"/>
      <c r="N394" s="204"/>
      <c r="Z394" s="144"/>
      <c r="AB394" s="152"/>
      <c r="AH394" s="152"/>
      <c r="AK394" s="152"/>
      <c r="AL394" s="152"/>
      <c r="AN394" s="152" t="s">
        <v>300</v>
      </c>
    </row>
    <row r="395" spans="1:40" s="104" customFormat="1" ht="15" x14ac:dyDescent="0.25">
      <c r="A395" s="195"/>
      <c r="B395" s="154"/>
      <c r="C395" s="254" t="s">
        <v>129</v>
      </c>
      <c r="D395" s="254"/>
      <c r="E395" s="254"/>
      <c r="F395" s="254"/>
      <c r="G395" s="254"/>
      <c r="H395" s="254"/>
      <c r="I395" s="254"/>
      <c r="J395" s="254"/>
      <c r="K395" s="254"/>
      <c r="L395" s="199"/>
      <c r="M395" s="197"/>
      <c r="N395" s="198"/>
      <c r="Z395" s="144"/>
      <c r="AB395" s="152"/>
      <c r="AH395" s="152"/>
      <c r="AK395" s="152"/>
      <c r="AL395" s="152"/>
      <c r="AM395" s="110" t="s">
        <v>129</v>
      </c>
      <c r="AN395" s="152"/>
    </row>
    <row r="396" spans="1:40" s="104" customFormat="1" ht="15" x14ac:dyDescent="0.25">
      <c r="A396" s="195"/>
      <c r="B396" s="154"/>
      <c r="C396" s="254" t="s">
        <v>269</v>
      </c>
      <c r="D396" s="254"/>
      <c r="E396" s="254"/>
      <c r="F396" s="254"/>
      <c r="G396" s="254"/>
      <c r="H396" s="254"/>
      <c r="I396" s="254"/>
      <c r="J396" s="254"/>
      <c r="K396" s="254"/>
      <c r="L396" s="196">
        <v>1948.05</v>
      </c>
      <c r="M396" s="197"/>
      <c r="N396" s="198"/>
      <c r="Z396" s="144"/>
      <c r="AB396" s="152"/>
      <c r="AH396" s="152"/>
      <c r="AK396" s="152"/>
      <c r="AL396" s="152"/>
      <c r="AM396" s="110" t="s">
        <v>269</v>
      </c>
      <c r="AN396" s="152"/>
    </row>
    <row r="397" spans="1:40" s="104" customFormat="1" ht="15" x14ac:dyDescent="0.25">
      <c r="A397" s="264" t="s">
        <v>301</v>
      </c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6"/>
      <c r="Z397" s="144" t="s">
        <v>301</v>
      </c>
      <c r="AB397" s="152"/>
      <c r="AH397" s="152"/>
      <c r="AK397" s="152"/>
      <c r="AL397" s="152"/>
      <c r="AN397" s="152"/>
    </row>
    <row r="398" spans="1:40" s="104" customFormat="1" ht="15" x14ac:dyDescent="0.25">
      <c r="A398" s="275" t="s">
        <v>302</v>
      </c>
      <c r="B398" s="276"/>
      <c r="C398" s="276"/>
      <c r="D398" s="276"/>
      <c r="E398" s="276"/>
      <c r="F398" s="276"/>
      <c r="G398" s="276"/>
      <c r="H398" s="276"/>
      <c r="I398" s="276"/>
      <c r="J398" s="276"/>
      <c r="K398" s="276"/>
      <c r="L398" s="276"/>
      <c r="M398" s="276"/>
      <c r="N398" s="277"/>
      <c r="Z398" s="144"/>
      <c r="AB398" s="152"/>
      <c r="AH398" s="152"/>
      <c r="AK398" s="152" t="s">
        <v>302</v>
      </c>
      <c r="AL398" s="152"/>
      <c r="AN398" s="152"/>
    </row>
    <row r="399" spans="1:40" s="104" customFormat="1" ht="34.5" x14ac:dyDescent="0.25">
      <c r="A399" s="145" t="s">
        <v>303</v>
      </c>
      <c r="B399" s="146" t="s">
        <v>186</v>
      </c>
      <c r="C399" s="270" t="s">
        <v>187</v>
      </c>
      <c r="D399" s="270"/>
      <c r="E399" s="270"/>
      <c r="F399" s="147" t="s">
        <v>17</v>
      </c>
      <c r="G399" s="148"/>
      <c r="H399" s="148"/>
      <c r="I399" s="149">
        <v>10</v>
      </c>
      <c r="J399" s="150"/>
      <c r="K399" s="148"/>
      <c r="L399" s="150"/>
      <c r="M399" s="148"/>
      <c r="N399" s="151"/>
      <c r="Z399" s="144"/>
      <c r="AB399" s="152" t="s">
        <v>187</v>
      </c>
      <c r="AH399" s="152"/>
      <c r="AK399" s="152"/>
      <c r="AL399" s="152"/>
      <c r="AN399" s="152"/>
    </row>
    <row r="400" spans="1:40" s="104" customFormat="1" ht="23.25" x14ac:dyDescent="0.25">
      <c r="A400" s="153"/>
      <c r="B400" s="154" t="s">
        <v>188</v>
      </c>
      <c r="C400" s="254" t="s">
        <v>189</v>
      </c>
      <c r="D400" s="254"/>
      <c r="E400" s="254"/>
      <c r="F400" s="254"/>
      <c r="G400" s="254"/>
      <c r="H400" s="254"/>
      <c r="I400" s="254"/>
      <c r="J400" s="254"/>
      <c r="K400" s="254"/>
      <c r="L400" s="254"/>
      <c r="M400" s="254"/>
      <c r="N400" s="271"/>
      <c r="Z400" s="144"/>
      <c r="AB400" s="152"/>
      <c r="AC400" s="110" t="s">
        <v>189</v>
      </c>
      <c r="AH400" s="152"/>
      <c r="AK400" s="152"/>
      <c r="AL400" s="152"/>
      <c r="AN400" s="152"/>
    </row>
    <row r="401" spans="1:40" s="104" customFormat="1" ht="33.75" x14ac:dyDescent="0.25">
      <c r="A401" s="153"/>
      <c r="B401" s="154" t="s">
        <v>190</v>
      </c>
      <c r="C401" s="254" t="s">
        <v>191</v>
      </c>
      <c r="D401" s="254"/>
      <c r="E401" s="254"/>
      <c r="F401" s="254"/>
      <c r="G401" s="254"/>
      <c r="H401" s="254"/>
      <c r="I401" s="254"/>
      <c r="J401" s="254"/>
      <c r="K401" s="254"/>
      <c r="L401" s="254"/>
      <c r="M401" s="254"/>
      <c r="N401" s="271"/>
      <c r="Z401" s="144"/>
      <c r="AB401" s="152"/>
      <c r="AC401" s="110" t="s">
        <v>191</v>
      </c>
      <c r="AH401" s="152"/>
      <c r="AK401" s="152"/>
      <c r="AL401" s="152"/>
      <c r="AN401" s="152"/>
    </row>
    <row r="402" spans="1:40" s="104" customFormat="1" ht="34.5" x14ac:dyDescent="0.25">
      <c r="A402" s="153"/>
      <c r="B402" s="154" t="s">
        <v>192</v>
      </c>
      <c r="C402" s="254" t="s">
        <v>193</v>
      </c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71"/>
      <c r="Z402" s="144"/>
      <c r="AB402" s="152"/>
      <c r="AC402" s="110" t="s">
        <v>193</v>
      </c>
      <c r="AH402" s="152"/>
      <c r="AK402" s="152"/>
      <c r="AL402" s="152"/>
      <c r="AN402" s="152"/>
    </row>
    <row r="403" spans="1:40" s="104" customFormat="1" ht="15" x14ac:dyDescent="0.25">
      <c r="A403" s="155"/>
      <c r="B403" s="154" t="s">
        <v>194</v>
      </c>
      <c r="C403" s="254" t="s">
        <v>195</v>
      </c>
      <c r="D403" s="254"/>
      <c r="E403" s="254"/>
      <c r="F403" s="156" t="s">
        <v>122</v>
      </c>
      <c r="G403" s="157">
        <v>0.52</v>
      </c>
      <c r="H403" s="158">
        <v>0.60750000000000004</v>
      </c>
      <c r="I403" s="162">
        <v>3.1589999999999998</v>
      </c>
      <c r="J403" s="159">
        <v>9.92</v>
      </c>
      <c r="K403" s="160"/>
      <c r="L403" s="159">
        <v>31.34</v>
      </c>
      <c r="M403" s="160"/>
      <c r="N403" s="161"/>
      <c r="Z403" s="144"/>
      <c r="AB403" s="152"/>
      <c r="AD403" s="110" t="s">
        <v>195</v>
      </c>
      <c r="AH403" s="152"/>
      <c r="AK403" s="152"/>
      <c r="AL403" s="152"/>
      <c r="AN403" s="152"/>
    </row>
    <row r="404" spans="1:40" s="104" customFormat="1" ht="23.25" x14ac:dyDescent="0.25">
      <c r="A404" s="155"/>
      <c r="B404" s="154" t="s">
        <v>196</v>
      </c>
      <c r="C404" s="254" t="s">
        <v>197</v>
      </c>
      <c r="D404" s="254"/>
      <c r="E404" s="254"/>
      <c r="F404" s="156" t="s">
        <v>152</v>
      </c>
      <c r="G404" s="162">
        <v>3.5000000000000003E-2</v>
      </c>
      <c r="H404" s="163">
        <v>0</v>
      </c>
      <c r="I404" s="163">
        <v>0</v>
      </c>
      <c r="J404" s="159">
        <v>28.22</v>
      </c>
      <c r="K404" s="160"/>
      <c r="L404" s="159">
        <v>0</v>
      </c>
      <c r="M404" s="160"/>
      <c r="N404" s="161"/>
      <c r="Z404" s="144"/>
      <c r="AB404" s="152"/>
      <c r="AD404" s="110" t="s">
        <v>197</v>
      </c>
      <c r="AH404" s="152"/>
      <c r="AK404" s="152"/>
      <c r="AL404" s="152"/>
      <c r="AN404" s="152"/>
    </row>
    <row r="405" spans="1:40" s="104" customFormat="1" ht="23.25" x14ac:dyDescent="0.25">
      <c r="A405" s="155"/>
      <c r="B405" s="154" t="s">
        <v>198</v>
      </c>
      <c r="C405" s="254" t="s">
        <v>199</v>
      </c>
      <c r="D405" s="254"/>
      <c r="E405" s="254"/>
      <c r="F405" s="156" t="s">
        <v>200</v>
      </c>
      <c r="G405" s="164">
        <v>0.1</v>
      </c>
      <c r="H405" s="163">
        <v>0</v>
      </c>
      <c r="I405" s="163">
        <v>0</v>
      </c>
      <c r="J405" s="159">
        <v>1</v>
      </c>
      <c r="K405" s="160"/>
      <c r="L405" s="159">
        <v>0</v>
      </c>
      <c r="M405" s="160"/>
      <c r="N405" s="161"/>
      <c r="Z405" s="144"/>
      <c r="AB405" s="152"/>
      <c r="AD405" s="110" t="s">
        <v>199</v>
      </c>
      <c r="AH405" s="152"/>
      <c r="AK405" s="152"/>
      <c r="AL405" s="152"/>
      <c r="AN405" s="152"/>
    </row>
    <row r="406" spans="1:40" s="104" customFormat="1" ht="15" x14ac:dyDescent="0.25">
      <c r="A406" s="165"/>
      <c r="B406" s="154" t="s">
        <v>8</v>
      </c>
      <c r="C406" s="254" t="s">
        <v>118</v>
      </c>
      <c r="D406" s="254"/>
      <c r="E406" s="254"/>
      <c r="F406" s="156"/>
      <c r="G406" s="160"/>
      <c r="H406" s="160"/>
      <c r="I406" s="160"/>
      <c r="J406" s="159">
        <v>5.16</v>
      </c>
      <c r="K406" s="158">
        <v>0.60750000000000004</v>
      </c>
      <c r="L406" s="159">
        <v>31.35</v>
      </c>
      <c r="M406" s="157">
        <v>23.71</v>
      </c>
      <c r="N406" s="166">
        <v>743</v>
      </c>
      <c r="Z406" s="144"/>
      <c r="AB406" s="152"/>
      <c r="AE406" s="110" t="s">
        <v>118</v>
      </c>
      <c r="AH406" s="152"/>
      <c r="AK406" s="152"/>
      <c r="AL406" s="152"/>
      <c r="AN406" s="152"/>
    </row>
    <row r="407" spans="1:40" s="104" customFormat="1" ht="15" x14ac:dyDescent="0.25">
      <c r="A407" s="165"/>
      <c r="B407" s="154" t="s">
        <v>119</v>
      </c>
      <c r="C407" s="254" t="s">
        <v>120</v>
      </c>
      <c r="D407" s="254"/>
      <c r="E407" s="254"/>
      <c r="F407" s="156"/>
      <c r="G407" s="160"/>
      <c r="H407" s="160"/>
      <c r="I407" s="160"/>
      <c r="J407" s="159">
        <v>1.0900000000000001</v>
      </c>
      <c r="K407" s="163">
        <v>0</v>
      </c>
      <c r="L407" s="159">
        <v>0</v>
      </c>
      <c r="M407" s="157">
        <v>7.77</v>
      </c>
      <c r="N407" s="161"/>
      <c r="Z407" s="144"/>
      <c r="AB407" s="152"/>
      <c r="AE407" s="110" t="s">
        <v>120</v>
      </c>
      <c r="AH407" s="152"/>
      <c r="AK407" s="152"/>
      <c r="AL407" s="152"/>
      <c r="AN407" s="152"/>
    </row>
    <row r="408" spans="1:40" s="104" customFormat="1" ht="15" x14ac:dyDescent="0.25">
      <c r="A408" s="155"/>
      <c r="B408" s="154"/>
      <c r="C408" s="254" t="s">
        <v>121</v>
      </c>
      <c r="D408" s="254"/>
      <c r="E408" s="254"/>
      <c r="F408" s="156" t="s">
        <v>122</v>
      </c>
      <c r="G408" s="157">
        <v>0.52</v>
      </c>
      <c r="H408" s="158">
        <v>0.60750000000000004</v>
      </c>
      <c r="I408" s="162">
        <v>3.1589999999999998</v>
      </c>
      <c r="J408" s="167"/>
      <c r="K408" s="160"/>
      <c r="L408" s="167"/>
      <c r="M408" s="160"/>
      <c r="N408" s="161"/>
      <c r="Z408" s="144"/>
      <c r="AB408" s="152"/>
      <c r="AF408" s="110" t="s">
        <v>121</v>
      </c>
      <c r="AH408" s="152"/>
      <c r="AK408" s="152"/>
      <c r="AL408" s="152"/>
      <c r="AN408" s="152"/>
    </row>
    <row r="409" spans="1:40" s="104" customFormat="1" ht="15" x14ac:dyDescent="0.25">
      <c r="A409" s="168"/>
      <c r="B409" s="154"/>
      <c r="C409" s="274" t="s">
        <v>123</v>
      </c>
      <c r="D409" s="274"/>
      <c r="E409" s="274"/>
      <c r="F409" s="169"/>
      <c r="G409" s="170"/>
      <c r="H409" s="170"/>
      <c r="I409" s="170"/>
      <c r="J409" s="171">
        <v>6.25</v>
      </c>
      <c r="K409" s="170"/>
      <c r="L409" s="171">
        <v>31.35</v>
      </c>
      <c r="M409" s="170"/>
      <c r="N409" s="172"/>
      <c r="Z409" s="144"/>
      <c r="AB409" s="152"/>
      <c r="AG409" s="110" t="s">
        <v>123</v>
      </c>
      <c r="AH409" s="152"/>
      <c r="AK409" s="152"/>
      <c r="AL409" s="152"/>
      <c r="AN409" s="152"/>
    </row>
    <row r="410" spans="1:40" s="104" customFormat="1" ht="15" x14ac:dyDescent="0.25">
      <c r="A410" s="155"/>
      <c r="B410" s="154"/>
      <c r="C410" s="254" t="s">
        <v>124</v>
      </c>
      <c r="D410" s="254"/>
      <c r="E410" s="254"/>
      <c r="F410" s="156"/>
      <c r="G410" s="160"/>
      <c r="H410" s="160"/>
      <c r="I410" s="160"/>
      <c r="J410" s="167"/>
      <c r="K410" s="160"/>
      <c r="L410" s="159">
        <v>31.35</v>
      </c>
      <c r="M410" s="160"/>
      <c r="N410" s="166">
        <v>743</v>
      </c>
      <c r="Z410" s="144"/>
      <c r="AB410" s="152"/>
      <c r="AF410" s="110" t="s">
        <v>124</v>
      </c>
      <c r="AH410" s="152"/>
      <c r="AK410" s="152"/>
      <c r="AL410" s="152"/>
      <c r="AN410" s="152"/>
    </row>
    <row r="411" spans="1:40" s="104" customFormat="1" ht="23.25" x14ac:dyDescent="0.25">
      <c r="A411" s="155"/>
      <c r="B411" s="154" t="s">
        <v>201</v>
      </c>
      <c r="C411" s="254" t="s">
        <v>202</v>
      </c>
      <c r="D411" s="254"/>
      <c r="E411" s="254"/>
      <c r="F411" s="156" t="s">
        <v>125</v>
      </c>
      <c r="G411" s="163">
        <v>90</v>
      </c>
      <c r="H411" s="160"/>
      <c r="I411" s="163">
        <v>90</v>
      </c>
      <c r="J411" s="167"/>
      <c r="K411" s="160"/>
      <c r="L411" s="159">
        <v>28.22</v>
      </c>
      <c r="M411" s="160"/>
      <c r="N411" s="166">
        <v>669</v>
      </c>
      <c r="Z411" s="144"/>
      <c r="AB411" s="152"/>
      <c r="AF411" s="110" t="s">
        <v>202</v>
      </c>
      <c r="AH411" s="152"/>
      <c r="AK411" s="152"/>
      <c r="AL411" s="152"/>
      <c r="AN411" s="152"/>
    </row>
    <row r="412" spans="1:40" s="104" customFormat="1" ht="23.25" x14ac:dyDescent="0.25">
      <c r="A412" s="155"/>
      <c r="B412" s="154" t="s">
        <v>203</v>
      </c>
      <c r="C412" s="254" t="s">
        <v>204</v>
      </c>
      <c r="D412" s="254"/>
      <c r="E412" s="254"/>
      <c r="F412" s="156" t="s">
        <v>125</v>
      </c>
      <c r="G412" s="163">
        <v>46</v>
      </c>
      <c r="H412" s="160"/>
      <c r="I412" s="163">
        <v>46</v>
      </c>
      <c r="J412" s="167"/>
      <c r="K412" s="160"/>
      <c r="L412" s="159">
        <v>14.42</v>
      </c>
      <c r="M412" s="160"/>
      <c r="N412" s="166">
        <v>342</v>
      </c>
      <c r="Z412" s="144"/>
      <c r="AB412" s="152"/>
      <c r="AF412" s="110" t="s">
        <v>204</v>
      </c>
      <c r="AH412" s="152"/>
      <c r="AK412" s="152"/>
      <c r="AL412" s="152"/>
      <c r="AN412" s="152"/>
    </row>
    <row r="413" spans="1:40" s="104" customFormat="1" ht="15" x14ac:dyDescent="0.25">
      <c r="A413" s="173"/>
      <c r="B413" s="174"/>
      <c r="C413" s="270" t="s">
        <v>126</v>
      </c>
      <c r="D413" s="270"/>
      <c r="E413" s="270"/>
      <c r="F413" s="147"/>
      <c r="G413" s="148"/>
      <c r="H413" s="148"/>
      <c r="I413" s="148"/>
      <c r="J413" s="150"/>
      <c r="K413" s="148"/>
      <c r="L413" s="175">
        <v>73.989999999999995</v>
      </c>
      <c r="M413" s="170"/>
      <c r="N413" s="178">
        <v>1754</v>
      </c>
      <c r="Z413" s="144"/>
      <c r="AB413" s="152"/>
      <c r="AH413" s="152" t="s">
        <v>126</v>
      </c>
      <c r="AK413" s="152"/>
      <c r="AL413" s="152"/>
      <c r="AN413" s="152"/>
    </row>
    <row r="414" spans="1:40" s="104" customFormat="1" ht="34.5" x14ac:dyDescent="0.25">
      <c r="A414" s="145" t="s">
        <v>304</v>
      </c>
      <c r="B414" s="146" t="s">
        <v>186</v>
      </c>
      <c r="C414" s="270" t="s">
        <v>187</v>
      </c>
      <c r="D414" s="270"/>
      <c r="E414" s="270"/>
      <c r="F414" s="147" t="s">
        <v>17</v>
      </c>
      <c r="G414" s="148"/>
      <c r="H414" s="148"/>
      <c r="I414" s="149">
        <v>10</v>
      </c>
      <c r="J414" s="150"/>
      <c r="K414" s="148"/>
      <c r="L414" s="150"/>
      <c r="M414" s="148"/>
      <c r="N414" s="151"/>
      <c r="Z414" s="144"/>
      <c r="AB414" s="152" t="s">
        <v>187</v>
      </c>
      <c r="AH414" s="152"/>
      <c r="AK414" s="152"/>
      <c r="AL414" s="152"/>
      <c r="AN414" s="152"/>
    </row>
    <row r="415" spans="1:40" s="104" customFormat="1" ht="33.75" x14ac:dyDescent="0.25">
      <c r="A415" s="153"/>
      <c r="B415" s="154" t="s">
        <v>190</v>
      </c>
      <c r="C415" s="254" t="s">
        <v>191</v>
      </c>
      <c r="D415" s="254"/>
      <c r="E415" s="254"/>
      <c r="F415" s="254"/>
      <c r="G415" s="254"/>
      <c r="H415" s="254"/>
      <c r="I415" s="254"/>
      <c r="J415" s="254"/>
      <c r="K415" s="254"/>
      <c r="L415" s="254"/>
      <c r="M415" s="254"/>
      <c r="N415" s="271"/>
      <c r="Z415" s="144"/>
      <c r="AB415" s="152"/>
      <c r="AC415" s="110" t="s">
        <v>191</v>
      </c>
      <c r="AH415" s="152"/>
      <c r="AK415" s="152"/>
      <c r="AL415" s="152"/>
      <c r="AN415" s="152"/>
    </row>
    <row r="416" spans="1:40" s="104" customFormat="1" ht="34.5" x14ac:dyDescent="0.25">
      <c r="A416" s="153"/>
      <c r="B416" s="154" t="s">
        <v>192</v>
      </c>
      <c r="C416" s="254" t="s">
        <v>193</v>
      </c>
      <c r="D416" s="254"/>
      <c r="E416" s="254"/>
      <c r="F416" s="254"/>
      <c r="G416" s="254"/>
      <c r="H416" s="254"/>
      <c r="I416" s="254"/>
      <c r="J416" s="254"/>
      <c r="K416" s="254"/>
      <c r="L416" s="254"/>
      <c r="M416" s="254"/>
      <c r="N416" s="271"/>
      <c r="Z416" s="144"/>
      <c r="AB416" s="152"/>
      <c r="AC416" s="110" t="s">
        <v>193</v>
      </c>
      <c r="AH416" s="152"/>
      <c r="AK416" s="152"/>
      <c r="AL416" s="152"/>
      <c r="AN416" s="152"/>
    </row>
    <row r="417" spans="1:41" s="104" customFormat="1" ht="15" x14ac:dyDescent="0.25">
      <c r="A417" s="155"/>
      <c r="B417" s="154" t="s">
        <v>194</v>
      </c>
      <c r="C417" s="254" t="s">
        <v>195</v>
      </c>
      <c r="D417" s="254"/>
      <c r="E417" s="254"/>
      <c r="F417" s="156" t="s">
        <v>122</v>
      </c>
      <c r="G417" s="157">
        <v>0.52</v>
      </c>
      <c r="H417" s="162">
        <v>2.0249999999999999</v>
      </c>
      <c r="I417" s="157">
        <v>10.53</v>
      </c>
      <c r="J417" s="159">
        <v>9.92</v>
      </c>
      <c r="K417" s="160"/>
      <c r="L417" s="159">
        <v>104.46</v>
      </c>
      <c r="M417" s="160"/>
      <c r="N417" s="161"/>
      <c r="Z417" s="144"/>
      <c r="AB417" s="152"/>
      <c r="AD417" s="110" t="s">
        <v>195</v>
      </c>
      <c r="AH417" s="152"/>
      <c r="AK417" s="152"/>
      <c r="AL417" s="152"/>
      <c r="AN417" s="152"/>
    </row>
    <row r="418" spans="1:41" s="104" customFormat="1" ht="23.25" x14ac:dyDescent="0.25">
      <c r="A418" s="155"/>
      <c r="B418" s="154" t="s">
        <v>196</v>
      </c>
      <c r="C418" s="254" t="s">
        <v>197</v>
      </c>
      <c r="D418" s="254"/>
      <c r="E418" s="254"/>
      <c r="F418" s="156" t="s">
        <v>152</v>
      </c>
      <c r="G418" s="162">
        <v>3.5000000000000003E-2</v>
      </c>
      <c r="H418" s="160"/>
      <c r="I418" s="157">
        <v>0.35</v>
      </c>
      <c r="J418" s="159">
        <v>28.22</v>
      </c>
      <c r="K418" s="160"/>
      <c r="L418" s="159">
        <v>9.8800000000000008</v>
      </c>
      <c r="M418" s="160"/>
      <c r="N418" s="161"/>
      <c r="Z418" s="144"/>
      <c r="AB418" s="152"/>
      <c r="AD418" s="110" t="s">
        <v>197</v>
      </c>
      <c r="AH418" s="152"/>
      <c r="AK418" s="152"/>
      <c r="AL418" s="152"/>
      <c r="AN418" s="152"/>
    </row>
    <row r="419" spans="1:41" s="104" customFormat="1" ht="23.25" x14ac:dyDescent="0.25">
      <c r="A419" s="155"/>
      <c r="B419" s="154" t="s">
        <v>198</v>
      </c>
      <c r="C419" s="254" t="s">
        <v>199</v>
      </c>
      <c r="D419" s="254"/>
      <c r="E419" s="254"/>
      <c r="F419" s="156" t="s">
        <v>200</v>
      </c>
      <c r="G419" s="164">
        <v>0.1</v>
      </c>
      <c r="H419" s="160"/>
      <c r="I419" s="163">
        <v>1</v>
      </c>
      <c r="J419" s="159">
        <v>1</v>
      </c>
      <c r="K419" s="160"/>
      <c r="L419" s="159">
        <v>1</v>
      </c>
      <c r="M419" s="160"/>
      <c r="N419" s="161"/>
      <c r="Z419" s="144"/>
      <c r="AB419" s="152"/>
      <c r="AD419" s="110" t="s">
        <v>199</v>
      </c>
      <c r="AH419" s="152"/>
      <c r="AK419" s="152"/>
      <c r="AL419" s="152"/>
      <c r="AN419" s="152"/>
    </row>
    <row r="420" spans="1:41" s="104" customFormat="1" ht="15" x14ac:dyDescent="0.25">
      <c r="A420" s="165"/>
      <c r="B420" s="154" t="s">
        <v>8</v>
      </c>
      <c r="C420" s="254" t="s">
        <v>118</v>
      </c>
      <c r="D420" s="254"/>
      <c r="E420" s="254"/>
      <c r="F420" s="156"/>
      <c r="G420" s="160"/>
      <c r="H420" s="160"/>
      <c r="I420" s="160"/>
      <c r="J420" s="159">
        <v>5.16</v>
      </c>
      <c r="K420" s="162">
        <v>2.0249999999999999</v>
      </c>
      <c r="L420" s="159">
        <v>104.49</v>
      </c>
      <c r="M420" s="157">
        <v>23.71</v>
      </c>
      <c r="N420" s="177">
        <v>2477</v>
      </c>
      <c r="Z420" s="144"/>
      <c r="AB420" s="152"/>
      <c r="AE420" s="110" t="s">
        <v>118</v>
      </c>
      <c r="AH420" s="152"/>
      <c r="AK420" s="152"/>
      <c r="AL420" s="152"/>
      <c r="AN420" s="152"/>
    </row>
    <row r="421" spans="1:41" s="104" customFormat="1" ht="15" x14ac:dyDescent="0.25">
      <c r="A421" s="165"/>
      <c r="B421" s="154" t="s">
        <v>119</v>
      </c>
      <c r="C421" s="254" t="s">
        <v>120</v>
      </c>
      <c r="D421" s="254"/>
      <c r="E421" s="254"/>
      <c r="F421" s="156"/>
      <c r="G421" s="160"/>
      <c r="H421" s="160"/>
      <c r="I421" s="160"/>
      <c r="J421" s="159">
        <v>1.0900000000000001</v>
      </c>
      <c r="K421" s="160"/>
      <c r="L421" s="159">
        <v>10.9</v>
      </c>
      <c r="M421" s="157">
        <v>7.77</v>
      </c>
      <c r="N421" s="166">
        <v>85</v>
      </c>
      <c r="Z421" s="144"/>
      <c r="AB421" s="152"/>
      <c r="AE421" s="110" t="s">
        <v>120</v>
      </c>
      <c r="AH421" s="152"/>
      <c r="AK421" s="152"/>
      <c r="AL421" s="152"/>
      <c r="AN421" s="152"/>
    </row>
    <row r="422" spans="1:41" s="104" customFormat="1" ht="15" x14ac:dyDescent="0.25">
      <c r="A422" s="155"/>
      <c r="B422" s="154"/>
      <c r="C422" s="254" t="s">
        <v>121</v>
      </c>
      <c r="D422" s="254"/>
      <c r="E422" s="254"/>
      <c r="F422" s="156" t="s">
        <v>122</v>
      </c>
      <c r="G422" s="157">
        <v>0.52</v>
      </c>
      <c r="H422" s="162">
        <v>2.0249999999999999</v>
      </c>
      <c r="I422" s="157">
        <v>10.53</v>
      </c>
      <c r="J422" s="167"/>
      <c r="K422" s="160"/>
      <c r="L422" s="167"/>
      <c r="M422" s="160"/>
      <c r="N422" s="161"/>
      <c r="Z422" s="144"/>
      <c r="AB422" s="152"/>
      <c r="AF422" s="110" t="s">
        <v>121</v>
      </c>
      <c r="AH422" s="152"/>
      <c r="AK422" s="152"/>
      <c r="AL422" s="152"/>
      <c r="AN422" s="152"/>
    </row>
    <row r="423" spans="1:41" s="104" customFormat="1" ht="15" x14ac:dyDescent="0.25">
      <c r="A423" s="168"/>
      <c r="B423" s="154"/>
      <c r="C423" s="274" t="s">
        <v>123</v>
      </c>
      <c r="D423" s="274"/>
      <c r="E423" s="274"/>
      <c r="F423" s="169"/>
      <c r="G423" s="170"/>
      <c r="H423" s="170"/>
      <c r="I423" s="170"/>
      <c r="J423" s="171">
        <v>6.25</v>
      </c>
      <c r="K423" s="170"/>
      <c r="L423" s="171">
        <v>115.39</v>
      </c>
      <c r="M423" s="170"/>
      <c r="N423" s="172"/>
      <c r="Z423" s="144"/>
      <c r="AB423" s="152"/>
      <c r="AG423" s="110" t="s">
        <v>123</v>
      </c>
      <c r="AH423" s="152"/>
      <c r="AK423" s="152"/>
      <c r="AL423" s="152"/>
      <c r="AN423" s="152"/>
    </row>
    <row r="424" spans="1:41" s="104" customFormat="1" ht="15" x14ac:dyDescent="0.25">
      <c r="A424" s="155"/>
      <c r="B424" s="154"/>
      <c r="C424" s="254" t="s">
        <v>124</v>
      </c>
      <c r="D424" s="254"/>
      <c r="E424" s="254"/>
      <c r="F424" s="156"/>
      <c r="G424" s="160"/>
      <c r="H424" s="160"/>
      <c r="I424" s="160"/>
      <c r="J424" s="167"/>
      <c r="K424" s="160"/>
      <c r="L424" s="159">
        <v>104.49</v>
      </c>
      <c r="M424" s="160"/>
      <c r="N424" s="177">
        <v>2477</v>
      </c>
      <c r="Z424" s="144"/>
      <c r="AB424" s="152"/>
      <c r="AF424" s="110" t="s">
        <v>124</v>
      </c>
      <c r="AH424" s="152"/>
      <c r="AK424" s="152"/>
      <c r="AL424" s="152"/>
      <c r="AN424" s="152"/>
    </row>
    <row r="425" spans="1:41" s="104" customFormat="1" ht="23.25" x14ac:dyDescent="0.25">
      <c r="A425" s="155"/>
      <c r="B425" s="154" t="s">
        <v>201</v>
      </c>
      <c r="C425" s="254" t="s">
        <v>202</v>
      </c>
      <c r="D425" s="254"/>
      <c r="E425" s="254"/>
      <c r="F425" s="156" t="s">
        <v>125</v>
      </c>
      <c r="G425" s="163">
        <v>90</v>
      </c>
      <c r="H425" s="160"/>
      <c r="I425" s="163">
        <v>90</v>
      </c>
      <c r="J425" s="167"/>
      <c r="K425" s="160"/>
      <c r="L425" s="159">
        <v>94.04</v>
      </c>
      <c r="M425" s="160"/>
      <c r="N425" s="177">
        <v>2229</v>
      </c>
      <c r="Z425" s="144"/>
      <c r="AB425" s="152"/>
      <c r="AF425" s="110" t="s">
        <v>202</v>
      </c>
      <c r="AH425" s="152"/>
      <c r="AK425" s="152"/>
      <c r="AL425" s="152"/>
      <c r="AN425" s="152"/>
    </row>
    <row r="426" spans="1:41" s="104" customFormat="1" ht="23.25" x14ac:dyDescent="0.25">
      <c r="A426" s="155"/>
      <c r="B426" s="154" t="s">
        <v>203</v>
      </c>
      <c r="C426" s="254" t="s">
        <v>204</v>
      </c>
      <c r="D426" s="254"/>
      <c r="E426" s="254"/>
      <c r="F426" s="156" t="s">
        <v>125</v>
      </c>
      <c r="G426" s="163">
        <v>46</v>
      </c>
      <c r="H426" s="160"/>
      <c r="I426" s="163">
        <v>46</v>
      </c>
      <c r="J426" s="167"/>
      <c r="K426" s="160"/>
      <c r="L426" s="159">
        <v>48.07</v>
      </c>
      <c r="M426" s="160"/>
      <c r="N426" s="177">
        <v>1139</v>
      </c>
      <c r="Z426" s="144"/>
      <c r="AB426" s="152"/>
      <c r="AF426" s="110" t="s">
        <v>204</v>
      </c>
      <c r="AH426" s="152"/>
      <c r="AK426" s="152"/>
      <c r="AL426" s="152"/>
      <c r="AN426" s="152"/>
    </row>
    <row r="427" spans="1:41" s="104" customFormat="1" ht="15" x14ac:dyDescent="0.25">
      <c r="A427" s="173"/>
      <c r="B427" s="174"/>
      <c r="C427" s="270" t="s">
        <v>126</v>
      </c>
      <c r="D427" s="270"/>
      <c r="E427" s="270"/>
      <c r="F427" s="147"/>
      <c r="G427" s="148"/>
      <c r="H427" s="148"/>
      <c r="I427" s="148"/>
      <c r="J427" s="150"/>
      <c r="K427" s="148"/>
      <c r="L427" s="175">
        <v>257.5</v>
      </c>
      <c r="M427" s="170"/>
      <c r="N427" s="178">
        <v>5930</v>
      </c>
      <c r="Z427" s="144"/>
      <c r="AB427" s="152"/>
      <c r="AH427" s="152" t="s">
        <v>126</v>
      </c>
      <c r="AK427" s="152"/>
      <c r="AL427" s="152"/>
      <c r="AN427" s="152"/>
    </row>
    <row r="428" spans="1:41" s="104" customFormat="1" ht="22.5" x14ac:dyDescent="0.25">
      <c r="A428" s="145" t="s">
        <v>305</v>
      </c>
      <c r="B428" s="146" t="s">
        <v>306</v>
      </c>
      <c r="C428" s="270" t="s">
        <v>307</v>
      </c>
      <c r="D428" s="270"/>
      <c r="E428" s="270"/>
      <c r="F428" s="147" t="s">
        <v>17</v>
      </c>
      <c r="G428" s="148"/>
      <c r="H428" s="148"/>
      <c r="I428" s="149">
        <v>6</v>
      </c>
      <c r="J428" s="175">
        <v>491.67</v>
      </c>
      <c r="K428" s="180">
        <v>1.04236</v>
      </c>
      <c r="L428" s="175">
        <v>499.19</v>
      </c>
      <c r="M428" s="181">
        <v>6.16</v>
      </c>
      <c r="N428" s="178">
        <v>3075</v>
      </c>
      <c r="Z428" s="144"/>
      <c r="AB428" s="152" t="s">
        <v>307</v>
      </c>
      <c r="AH428" s="152"/>
      <c r="AK428" s="152"/>
      <c r="AL428" s="152"/>
      <c r="AN428" s="152"/>
    </row>
    <row r="429" spans="1:41" s="104" customFormat="1" ht="15" x14ac:dyDescent="0.25">
      <c r="A429" s="173"/>
      <c r="B429" s="174"/>
      <c r="C429" s="254" t="s">
        <v>209</v>
      </c>
      <c r="D429" s="254"/>
      <c r="E429" s="254"/>
      <c r="F429" s="254"/>
      <c r="G429" s="254"/>
      <c r="H429" s="254"/>
      <c r="I429" s="254"/>
      <c r="J429" s="254"/>
      <c r="K429" s="254"/>
      <c r="L429" s="254"/>
      <c r="M429" s="254"/>
      <c r="N429" s="271"/>
      <c r="Z429" s="144"/>
      <c r="AB429" s="152"/>
      <c r="AH429" s="152"/>
      <c r="AI429" s="110" t="s">
        <v>209</v>
      </c>
      <c r="AK429" s="152"/>
      <c r="AL429" s="152"/>
      <c r="AN429" s="152"/>
    </row>
    <row r="430" spans="1:41" s="104" customFormat="1" ht="15" x14ac:dyDescent="0.25">
      <c r="A430" s="168"/>
      <c r="B430" s="182"/>
      <c r="C430" s="254" t="s">
        <v>308</v>
      </c>
      <c r="D430" s="254"/>
      <c r="E430" s="254"/>
      <c r="F430" s="254"/>
      <c r="G430" s="254"/>
      <c r="H430" s="254"/>
      <c r="I430" s="254"/>
      <c r="J430" s="254"/>
      <c r="K430" s="254"/>
      <c r="L430" s="254"/>
      <c r="M430" s="254"/>
      <c r="N430" s="271"/>
      <c r="Z430" s="144"/>
      <c r="AB430" s="152"/>
      <c r="AH430" s="152"/>
      <c r="AK430" s="152"/>
      <c r="AL430" s="152"/>
      <c r="AN430" s="152"/>
      <c r="AO430" s="110" t="s">
        <v>308</v>
      </c>
    </row>
    <row r="431" spans="1:41" s="104" customFormat="1" ht="15" x14ac:dyDescent="0.25">
      <c r="A431" s="168"/>
      <c r="B431" s="182"/>
      <c r="C431" s="254" t="s">
        <v>309</v>
      </c>
      <c r="D431" s="254"/>
      <c r="E431" s="254"/>
      <c r="F431" s="254"/>
      <c r="G431" s="254"/>
      <c r="H431" s="254"/>
      <c r="I431" s="254"/>
      <c r="J431" s="254"/>
      <c r="K431" s="254"/>
      <c r="L431" s="254"/>
      <c r="M431" s="254"/>
      <c r="N431" s="271"/>
      <c r="Z431" s="144"/>
      <c r="AB431" s="152"/>
      <c r="AH431" s="152"/>
      <c r="AJ431" s="110" t="s">
        <v>309</v>
      </c>
      <c r="AK431" s="152"/>
      <c r="AL431" s="152"/>
      <c r="AN431" s="152"/>
    </row>
    <row r="432" spans="1:41" s="104" customFormat="1" ht="22.5" x14ac:dyDescent="0.25">
      <c r="A432" s="153"/>
      <c r="B432" s="154" t="s">
        <v>210</v>
      </c>
      <c r="C432" s="254" t="s">
        <v>211</v>
      </c>
      <c r="D432" s="254"/>
      <c r="E432" s="254"/>
      <c r="F432" s="254"/>
      <c r="G432" s="254"/>
      <c r="H432" s="254"/>
      <c r="I432" s="254"/>
      <c r="J432" s="254"/>
      <c r="K432" s="254"/>
      <c r="L432" s="254"/>
      <c r="M432" s="254"/>
      <c r="N432" s="271"/>
      <c r="Z432" s="144"/>
      <c r="AB432" s="152"/>
      <c r="AC432" s="110" t="s">
        <v>211</v>
      </c>
      <c r="AH432" s="152"/>
      <c r="AK432" s="152"/>
      <c r="AL432" s="152"/>
      <c r="AN432" s="152"/>
    </row>
    <row r="433" spans="1:40" s="104" customFormat="1" ht="23.25" x14ac:dyDescent="0.25">
      <c r="A433" s="153"/>
      <c r="B433" s="154" t="s">
        <v>212</v>
      </c>
      <c r="C433" s="254" t="s">
        <v>213</v>
      </c>
      <c r="D433" s="254"/>
      <c r="E433" s="254"/>
      <c r="F433" s="254"/>
      <c r="G433" s="254"/>
      <c r="H433" s="254"/>
      <c r="I433" s="254"/>
      <c r="J433" s="254"/>
      <c r="K433" s="254"/>
      <c r="L433" s="254"/>
      <c r="M433" s="254"/>
      <c r="N433" s="271"/>
      <c r="Z433" s="144"/>
      <c r="AB433" s="152"/>
      <c r="AC433" s="110" t="s">
        <v>213</v>
      </c>
      <c r="AH433" s="152"/>
      <c r="AK433" s="152"/>
      <c r="AL433" s="152"/>
      <c r="AN433" s="152"/>
    </row>
    <row r="434" spans="1:40" s="104" customFormat="1" ht="15" x14ac:dyDescent="0.25">
      <c r="A434" s="173"/>
      <c r="B434" s="174"/>
      <c r="C434" s="270" t="s">
        <v>126</v>
      </c>
      <c r="D434" s="270"/>
      <c r="E434" s="270"/>
      <c r="F434" s="147"/>
      <c r="G434" s="148"/>
      <c r="H434" s="148"/>
      <c r="I434" s="148"/>
      <c r="J434" s="150"/>
      <c r="K434" s="148"/>
      <c r="L434" s="175">
        <v>499.19</v>
      </c>
      <c r="M434" s="170"/>
      <c r="N434" s="178">
        <v>3075</v>
      </c>
      <c r="Z434" s="144"/>
      <c r="AB434" s="152"/>
      <c r="AH434" s="152" t="s">
        <v>126</v>
      </c>
      <c r="AK434" s="152"/>
      <c r="AL434" s="152"/>
      <c r="AN434" s="152"/>
    </row>
    <row r="435" spans="1:40" s="104" customFormat="1" ht="22.5" x14ac:dyDescent="0.25">
      <c r="A435" s="145" t="s">
        <v>310</v>
      </c>
      <c r="B435" s="146" t="s">
        <v>311</v>
      </c>
      <c r="C435" s="270" t="s">
        <v>312</v>
      </c>
      <c r="D435" s="270"/>
      <c r="E435" s="270"/>
      <c r="F435" s="147" t="s">
        <v>17</v>
      </c>
      <c r="G435" s="148"/>
      <c r="H435" s="148"/>
      <c r="I435" s="149">
        <v>3</v>
      </c>
      <c r="J435" s="175">
        <v>354.33</v>
      </c>
      <c r="K435" s="180">
        <v>1.04236</v>
      </c>
      <c r="L435" s="175">
        <v>179.87</v>
      </c>
      <c r="M435" s="181">
        <v>6.16</v>
      </c>
      <c r="N435" s="178">
        <v>1108</v>
      </c>
      <c r="Z435" s="144"/>
      <c r="AB435" s="152" t="s">
        <v>312</v>
      </c>
      <c r="AH435" s="152"/>
      <c r="AK435" s="152"/>
      <c r="AL435" s="152"/>
      <c r="AN435" s="152"/>
    </row>
    <row r="436" spans="1:40" s="104" customFormat="1" ht="15" x14ac:dyDescent="0.25">
      <c r="A436" s="173"/>
      <c r="B436" s="174"/>
      <c r="C436" s="254" t="s">
        <v>209</v>
      </c>
      <c r="D436" s="254"/>
      <c r="E436" s="254"/>
      <c r="F436" s="254"/>
      <c r="G436" s="254"/>
      <c r="H436" s="254"/>
      <c r="I436" s="254"/>
      <c r="J436" s="254"/>
      <c r="K436" s="254"/>
      <c r="L436" s="254"/>
      <c r="M436" s="254"/>
      <c r="N436" s="271"/>
      <c r="Z436" s="144"/>
      <c r="AB436" s="152"/>
      <c r="AH436" s="152"/>
      <c r="AI436" s="110" t="s">
        <v>209</v>
      </c>
      <c r="AK436" s="152"/>
      <c r="AL436" s="152"/>
      <c r="AN436" s="152"/>
    </row>
    <row r="437" spans="1:40" s="104" customFormat="1" ht="15" x14ac:dyDescent="0.25">
      <c r="A437" s="168"/>
      <c r="B437" s="182"/>
      <c r="C437" s="254" t="s">
        <v>313</v>
      </c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71"/>
      <c r="Z437" s="144"/>
      <c r="AB437" s="152"/>
      <c r="AH437" s="152"/>
      <c r="AJ437" s="110" t="s">
        <v>313</v>
      </c>
      <c r="AK437" s="152"/>
      <c r="AL437" s="152"/>
      <c r="AN437" s="152"/>
    </row>
    <row r="438" spans="1:40" s="104" customFormat="1" ht="22.5" x14ac:dyDescent="0.25">
      <c r="A438" s="153"/>
      <c r="B438" s="154" t="s">
        <v>210</v>
      </c>
      <c r="C438" s="254" t="s">
        <v>211</v>
      </c>
      <c r="D438" s="254"/>
      <c r="E438" s="254"/>
      <c r="F438" s="254"/>
      <c r="G438" s="254"/>
      <c r="H438" s="254"/>
      <c r="I438" s="254"/>
      <c r="J438" s="254"/>
      <c r="K438" s="254"/>
      <c r="L438" s="254"/>
      <c r="M438" s="254"/>
      <c r="N438" s="271"/>
      <c r="Z438" s="144"/>
      <c r="AB438" s="152"/>
      <c r="AC438" s="110" t="s">
        <v>211</v>
      </c>
      <c r="AH438" s="152"/>
      <c r="AK438" s="152"/>
      <c r="AL438" s="152"/>
      <c r="AN438" s="152"/>
    </row>
    <row r="439" spans="1:40" s="104" customFormat="1" ht="23.25" x14ac:dyDescent="0.25">
      <c r="A439" s="153"/>
      <c r="B439" s="154" t="s">
        <v>212</v>
      </c>
      <c r="C439" s="254" t="s">
        <v>213</v>
      </c>
      <c r="D439" s="254"/>
      <c r="E439" s="254"/>
      <c r="F439" s="254"/>
      <c r="G439" s="254"/>
      <c r="H439" s="254"/>
      <c r="I439" s="254"/>
      <c r="J439" s="254"/>
      <c r="K439" s="254"/>
      <c r="L439" s="254"/>
      <c r="M439" s="254"/>
      <c r="N439" s="271"/>
      <c r="Z439" s="144"/>
      <c r="AB439" s="152"/>
      <c r="AC439" s="110" t="s">
        <v>213</v>
      </c>
      <c r="AH439" s="152"/>
      <c r="AK439" s="152"/>
      <c r="AL439" s="152"/>
      <c r="AN439" s="152"/>
    </row>
    <row r="440" spans="1:40" s="104" customFormat="1" ht="15" x14ac:dyDescent="0.25">
      <c r="A440" s="173"/>
      <c r="B440" s="174"/>
      <c r="C440" s="270" t="s">
        <v>126</v>
      </c>
      <c r="D440" s="270"/>
      <c r="E440" s="270"/>
      <c r="F440" s="147"/>
      <c r="G440" s="148"/>
      <c r="H440" s="148"/>
      <c r="I440" s="148"/>
      <c r="J440" s="150"/>
      <c r="K440" s="148"/>
      <c r="L440" s="175">
        <v>179.87</v>
      </c>
      <c r="M440" s="170"/>
      <c r="N440" s="178">
        <v>1108</v>
      </c>
      <c r="Z440" s="144"/>
      <c r="AB440" s="152"/>
      <c r="AH440" s="152" t="s">
        <v>126</v>
      </c>
      <c r="AK440" s="152"/>
      <c r="AL440" s="152"/>
      <c r="AN440" s="152"/>
    </row>
    <row r="441" spans="1:40" s="104" customFormat="1" ht="22.5" x14ac:dyDescent="0.25">
      <c r="A441" s="145" t="s">
        <v>314</v>
      </c>
      <c r="B441" s="146" t="s">
        <v>315</v>
      </c>
      <c r="C441" s="270" t="s">
        <v>316</v>
      </c>
      <c r="D441" s="270"/>
      <c r="E441" s="270"/>
      <c r="F441" s="147" t="s">
        <v>17</v>
      </c>
      <c r="G441" s="148"/>
      <c r="H441" s="148"/>
      <c r="I441" s="149">
        <v>1</v>
      </c>
      <c r="J441" s="179">
        <v>1630</v>
      </c>
      <c r="K441" s="180">
        <v>1.04236</v>
      </c>
      <c r="L441" s="175">
        <v>275.81</v>
      </c>
      <c r="M441" s="181">
        <v>6.16</v>
      </c>
      <c r="N441" s="178">
        <v>1699</v>
      </c>
      <c r="Z441" s="144"/>
      <c r="AB441" s="152" t="s">
        <v>316</v>
      </c>
      <c r="AH441" s="152"/>
      <c r="AK441" s="152"/>
      <c r="AL441" s="152"/>
      <c r="AN441" s="152"/>
    </row>
    <row r="442" spans="1:40" s="104" customFormat="1" ht="15" x14ac:dyDescent="0.25">
      <c r="A442" s="173"/>
      <c r="B442" s="174"/>
      <c r="C442" s="254" t="s">
        <v>209</v>
      </c>
      <c r="D442" s="254"/>
      <c r="E442" s="254"/>
      <c r="F442" s="254"/>
      <c r="G442" s="254"/>
      <c r="H442" s="254"/>
      <c r="I442" s="254"/>
      <c r="J442" s="254"/>
      <c r="K442" s="254"/>
      <c r="L442" s="254"/>
      <c r="M442" s="254"/>
      <c r="N442" s="271"/>
      <c r="Z442" s="144"/>
      <c r="AB442" s="152"/>
      <c r="AH442" s="152"/>
      <c r="AI442" s="110" t="s">
        <v>209</v>
      </c>
      <c r="AK442" s="152"/>
      <c r="AL442" s="152"/>
      <c r="AN442" s="152"/>
    </row>
    <row r="443" spans="1:40" s="104" customFormat="1" ht="15" x14ac:dyDescent="0.25">
      <c r="A443" s="168"/>
      <c r="B443" s="182"/>
      <c r="C443" s="254" t="s">
        <v>317</v>
      </c>
      <c r="D443" s="254"/>
      <c r="E443" s="254"/>
      <c r="F443" s="254"/>
      <c r="G443" s="254"/>
      <c r="H443" s="254"/>
      <c r="I443" s="254"/>
      <c r="J443" s="254"/>
      <c r="K443" s="254"/>
      <c r="L443" s="254"/>
      <c r="M443" s="254"/>
      <c r="N443" s="271"/>
      <c r="Z443" s="144"/>
      <c r="AB443" s="152"/>
      <c r="AH443" s="152"/>
      <c r="AJ443" s="110" t="s">
        <v>317</v>
      </c>
      <c r="AK443" s="152"/>
      <c r="AL443" s="152"/>
      <c r="AN443" s="152"/>
    </row>
    <row r="444" spans="1:40" s="104" customFormat="1" ht="22.5" x14ac:dyDescent="0.25">
      <c r="A444" s="153"/>
      <c r="B444" s="154" t="s">
        <v>210</v>
      </c>
      <c r="C444" s="254" t="s">
        <v>211</v>
      </c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71"/>
      <c r="Z444" s="144"/>
      <c r="AB444" s="152"/>
      <c r="AC444" s="110" t="s">
        <v>211</v>
      </c>
      <c r="AH444" s="152"/>
      <c r="AK444" s="152"/>
      <c r="AL444" s="152"/>
      <c r="AN444" s="152"/>
    </row>
    <row r="445" spans="1:40" s="104" customFormat="1" ht="23.25" x14ac:dyDescent="0.25">
      <c r="A445" s="153"/>
      <c r="B445" s="154" t="s">
        <v>212</v>
      </c>
      <c r="C445" s="254" t="s">
        <v>213</v>
      </c>
      <c r="D445" s="254"/>
      <c r="E445" s="254"/>
      <c r="F445" s="254"/>
      <c r="G445" s="254"/>
      <c r="H445" s="254"/>
      <c r="I445" s="254"/>
      <c r="J445" s="254"/>
      <c r="K445" s="254"/>
      <c r="L445" s="254"/>
      <c r="M445" s="254"/>
      <c r="N445" s="271"/>
      <c r="Z445" s="144"/>
      <c r="AB445" s="152"/>
      <c r="AC445" s="110" t="s">
        <v>213</v>
      </c>
      <c r="AH445" s="152"/>
      <c r="AK445" s="152"/>
      <c r="AL445" s="152"/>
      <c r="AN445" s="152"/>
    </row>
    <row r="446" spans="1:40" s="104" customFormat="1" ht="15" x14ac:dyDescent="0.25">
      <c r="A446" s="173"/>
      <c r="B446" s="174"/>
      <c r="C446" s="270" t="s">
        <v>126</v>
      </c>
      <c r="D446" s="270"/>
      <c r="E446" s="270"/>
      <c r="F446" s="147"/>
      <c r="G446" s="148"/>
      <c r="H446" s="148"/>
      <c r="I446" s="148"/>
      <c r="J446" s="150"/>
      <c r="K446" s="148"/>
      <c r="L446" s="175">
        <v>275.81</v>
      </c>
      <c r="M446" s="170"/>
      <c r="N446" s="178">
        <v>1699</v>
      </c>
      <c r="Z446" s="144"/>
      <c r="AB446" s="152"/>
      <c r="AH446" s="152" t="s">
        <v>126</v>
      </c>
      <c r="AK446" s="152"/>
      <c r="AL446" s="152"/>
      <c r="AN446" s="152"/>
    </row>
    <row r="447" spans="1:40" s="104" customFormat="1" ht="0" hidden="1" customHeight="1" x14ac:dyDescent="0.25">
      <c r="A447" s="186"/>
      <c r="B447" s="187"/>
      <c r="C447" s="187"/>
      <c r="D447" s="187"/>
      <c r="E447" s="187"/>
      <c r="F447" s="188"/>
      <c r="G447" s="188"/>
      <c r="H447" s="188"/>
      <c r="I447" s="188"/>
      <c r="J447" s="189"/>
      <c r="K447" s="188"/>
      <c r="L447" s="189"/>
      <c r="M447" s="160"/>
      <c r="N447" s="189"/>
      <c r="Z447" s="144"/>
      <c r="AB447" s="152"/>
      <c r="AH447" s="152"/>
      <c r="AK447" s="152"/>
      <c r="AL447" s="152"/>
      <c r="AN447" s="152"/>
    </row>
    <row r="448" spans="1:40" s="104" customFormat="1" ht="15" x14ac:dyDescent="0.25">
      <c r="A448" s="190"/>
      <c r="B448" s="191"/>
      <c r="C448" s="270" t="s">
        <v>318</v>
      </c>
      <c r="D448" s="270"/>
      <c r="E448" s="270"/>
      <c r="F448" s="270"/>
      <c r="G448" s="270"/>
      <c r="H448" s="270"/>
      <c r="I448" s="270"/>
      <c r="J448" s="270"/>
      <c r="K448" s="270"/>
      <c r="L448" s="192"/>
      <c r="M448" s="193"/>
      <c r="N448" s="194"/>
      <c r="Z448" s="144"/>
      <c r="AB448" s="152"/>
      <c r="AH448" s="152"/>
      <c r="AK448" s="152"/>
      <c r="AL448" s="152" t="s">
        <v>318</v>
      </c>
      <c r="AN448" s="152"/>
    </row>
    <row r="449" spans="1:40" s="104" customFormat="1" ht="15" x14ac:dyDescent="0.25">
      <c r="A449" s="195"/>
      <c r="B449" s="154"/>
      <c r="C449" s="254" t="s">
        <v>128</v>
      </c>
      <c r="D449" s="254"/>
      <c r="E449" s="254"/>
      <c r="F449" s="254"/>
      <c r="G449" s="254"/>
      <c r="H449" s="254"/>
      <c r="I449" s="254"/>
      <c r="J449" s="254"/>
      <c r="K449" s="254"/>
      <c r="L449" s="200">
        <v>146.74</v>
      </c>
      <c r="M449" s="197"/>
      <c r="N449" s="198"/>
      <c r="Z449" s="144"/>
      <c r="AB449" s="152"/>
      <c r="AH449" s="152"/>
      <c r="AK449" s="152"/>
      <c r="AL449" s="152"/>
      <c r="AM449" s="110" t="s">
        <v>128</v>
      </c>
      <c r="AN449" s="152"/>
    </row>
    <row r="450" spans="1:40" s="104" customFormat="1" ht="15" x14ac:dyDescent="0.25">
      <c r="A450" s="195"/>
      <c r="B450" s="154"/>
      <c r="C450" s="254" t="s">
        <v>129</v>
      </c>
      <c r="D450" s="254"/>
      <c r="E450" s="254"/>
      <c r="F450" s="254"/>
      <c r="G450" s="254"/>
      <c r="H450" s="254"/>
      <c r="I450" s="254"/>
      <c r="J450" s="254"/>
      <c r="K450" s="254"/>
      <c r="L450" s="199"/>
      <c r="M450" s="197"/>
      <c r="N450" s="198"/>
      <c r="Z450" s="144"/>
      <c r="AB450" s="152"/>
      <c r="AH450" s="152"/>
      <c r="AK450" s="152"/>
      <c r="AL450" s="152"/>
      <c r="AM450" s="110" t="s">
        <v>129</v>
      </c>
      <c r="AN450" s="152"/>
    </row>
    <row r="451" spans="1:40" s="104" customFormat="1" ht="15" x14ac:dyDescent="0.25">
      <c r="A451" s="195"/>
      <c r="B451" s="154"/>
      <c r="C451" s="254" t="s">
        <v>130</v>
      </c>
      <c r="D451" s="254"/>
      <c r="E451" s="254"/>
      <c r="F451" s="254"/>
      <c r="G451" s="254"/>
      <c r="H451" s="254"/>
      <c r="I451" s="254"/>
      <c r="J451" s="254"/>
      <c r="K451" s="254"/>
      <c r="L451" s="200">
        <v>135.84</v>
      </c>
      <c r="M451" s="197"/>
      <c r="N451" s="198"/>
      <c r="Z451" s="144"/>
      <c r="AB451" s="152"/>
      <c r="AH451" s="152"/>
      <c r="AK451" s="152"/>
      <c r="AL451" s="152"/>
      <c r="AM451" s="110" t="s">
        <v>130</v>
      </c>
      <c r="AN451" s="152"/>
    </row>
    <row r="452" spans="1:40" s="104" customFormat="1" ht="15" x14ac:dyDescent="0.25">
      <c r="A452" s="195"/>
      <c r="B452" s="154"/>
      <c r="C452" s="254" t="s">
        <v>131</v>
      </c>
      <c r="D452" s="254"/>
      <c r="E452" s="254"/>
      <c r="F452" s="254"/>
      <c r="G452" s="254"/>
      <c r="H452" s="254"/>
      <c r="I452" s="254"/>
      <c r="J452" s="254"/>
      <c r="K452" s="254"/>
      <c r="L452" s="200">
        <v>10.9</v>
      </c>
      <c r="M452" s="197"/>
      <c r="N452" s="198"/>
      <c r="Z452" s="144"/>
      <c r="AB452" s="152"/>
      <c r="AH452" s="152"/>
      <c r="AK452" s="152"/>
      <c r="AL452" s="152"/>
      <c r="AM452" s="110" t="s">
        <v>131</v>
      </c>
      <c r="AN452" s="152"/>
    </row>
    <row r="453" spans="1:40" s="104" customFormat="1" ht="15" x14ac:dyDescent="0.25">
      <c r="A453" s="195"/>
      <c r="B453" s="154"/>
      <c r="C453" s="254" t="s">
        <v>259</v>
      </c>
      <c r="D453" s="254"/>
      <c r="E453" s="254"/>
      <c r="F453" s="254"/>
      <c r="G453" s="254"/>
      <c r="H453" s="254"/>
      <c r="I453" s="254"/>
      <c r="J453" s="254"/>
      <c r="K453" s="254"/>
      <c r="L453" s="200">
        <v>331.49</v>
      </c>
      <c r="M453" s="197"/>
      <c r="N453" s="198"/>
      <c r="Z453" s="144"/>
      <c r="AB453" s="152"/>
      <c r="AH453" s="152"/>
      <c r="AK453" s="152"/>
      <c r="AL453" s="152"/>
      <c r="AM453" s="110" t="s">
        <v>259</v>
      </c>
      <c r="AN453" s="152"/>
    </row>
    <row r="454" spans="1:40" s="104" customFormat="1" ht="15" x14ac:dyDescent="0.25">
      <c r="A454" s="195"/>
      <c r="B454" s="154"/>
      <c r="C454" s="254" t="s">
        <v>129</v>
      </c>
      <c r="D454" s="254"/>
      <c r="E454" s="254"/>
      <c r="F454" s="254"/>
      <c r="G454" s="254"/>
      <c r="H454" s="254"/>
      <c r="I454" s="254"/>
      <c r="J454" s="254"/>
      <c r="K454" s="254"/>
      <c r="L454" s="199"/>
      <c r="M454" s="197"/>
      <c r="N454" s="198"/>
      <c r="Z454" s="144"/>
      <c r="AB454" s="152"/>
      <c r="AH454" s="152"/>
      <c r="AK454" s="152"/>
      <c r="AL454" s="152"/>
      <c r="AM454" s="110" t="s">
        <v>129</v>
      </c>
      <c r="AN454" s="152"/>
    </row>
    <row r="455" spans="1:40" s="104" customFormat="1" ht="15" x14ac:dyDescent="0.25">
      <c r="A455" s="195"/>
      <c r="B455" s="154"/>
      <c r="C455" s="254" t="s">
        <v>132</v>
      </c>
      <c r="D455" s="254"/>
      <c r="E455" s="254"/>
      <c r="F455" s="254"/>
      <c r="G455" s="254"/>
      <c r="H455" s="254"/>
      <c r="I455" s="254"/>
      <c r="J455" s="254"/>
      <c r="K455" s="254"/>
      <c r="L455" s="200">
        <v>135.84</v>
      </c>
      <c r="M455" s="197"/>
      <c r="N455" s="198"/>
      <c r="Z455" s="144"/>
      <c r="AB455" s="152"/>
      <c r="AH455" s="152"/>
      <c r="AK455" s="152"/>
      <c r="AL455" s="152"/>
      <c r="AM455" s="110" t="s">
        <v>132</v>
      </c>
      <c r="AN455" s="152"/>
    </row>
    <row r="456" spans="1:40" s="104" customFormat="1" ht="15" x14ac:dyDescent="0.25">
      <c r="A456" s="195"/>
      <c r="B456" s="154"/>
      <c r="C456" s="254" t="s">
        <v>133</v>
      </c>
      <c r="D456" s="254"/>
      <c r="E456" s="254"/>
      <c r="F456" s="254"/>
      <c r="G456" s="254"/>
      <c r="H456" s="254"/>
      <c r="I456" s="254"/>
      <c r="J456" s="254"/>
      <c r="K456" s="254"/>
      <c r="L456" s="200">
        <v>10.9</v>
      </c>
      <c r="M456" s="197"/>
      <c r="N456" s="198"/>
      <c r="Z456" s="144"/>
      <c r="AB456" s="152"/>
      <c r="AH456" s="152"/>
      <c r="AK456" s="152"/>
      <c r="AL456" s="152"/>
      <c r="AM456" s="110" t="s">
        <v>133</v>
      </c>
      <c r="AN456" s="152"/>
    </row>
    <row r="457" spans="1:40" s="104" customFormat="1" ht="15" x14ac:dyDescent="0.25">
      <c r="A457" s="195"/>
      <c r="B457" s="154"/>
      <c r="C457" s="254" t="s">
        <v>134</v>
      </c>
      <c r="D457" s="254"/>
      <c r="E457" s="254"/>
      <c r="F457" s="254"/>
      <c r="G457" s="254"/>
      <c r="H457" s="254"/>
      <c r="I457" s="254"/>
      <c r="J457" s="254"/>
      <c r="K457" s="254"/>
      <c r="L457" s="200">
        <v>122.26</v>
      </c>
      <c r="M457" s="197"/>
      <c r="N457" s="198"/>
      <c r="Z457" s="144"/>
      <c r="AB457" s="152"/>
      <c r="AH457" s="152"/>
      <c r="AK457" s="152"/>
      <c r="AL457" s="152"/>
      <c r="AM457" s="110" t="s">
        <v>134</v>
      </c>
      <c r="AN457" s="152"/>
    </row>
    <row r="458" spans="1:40" s="104" customFormat="1" ht="15" x14ac:dyDescent="0.25">
      <c r="A458" s="195"/>
      <c r="B458" s="154"/>
      <c r="C458" s="254" t="s">
        <v>135</v>
      </c>
      <c r="D458" s="254"/>
      <c r="E458" s="254"/>
      <c r="F458" s="254"/>
      <c r="G458" s="254"/>
      <c r="H458" s="254"/>
      <c r="I458" s="254"/>
      <c r="J458" s="254"/>
      <c r="K458" s="254"/>
      <c r="L458" s="200">
        <v>62.49</v>
      </c>
      <c r="M458" s="197"/>
      <c r="N458" s="198"/>
      <c r="Z458" s="144"/>
      <c r="AB458" s="152"/>
      <c r="AH458" s="152"/>
      <c r="AK458" s="152"/>
      <c r="AL458" s="152"/>
      <c r="AM458" s="110" t="s">
        <v>135</v>
      </c>
      <c r="AN458" s="152"/>
    </row>
    <row r="459" spans="1:40" s="104" customFormat="1" ht="15" x14ac:dyDescent="0.25">
      <c r="A459" s="195"/>
      <c r="B459" s="154"/>
      <c r="C459" s="254" t="s">
        <v>260</v>
      </c>
      <c r="D459" s="254"/>
      <c r="E459" s="254"/>
      <c r="F459" s="254"/>
      <c r="G459" s="254"/>
      <c r="H459" s="254"/>
      <c r="I459" s="254"/>
      <c r="J459" s="254"/>
      <c r="K459" s="254"/>
      <c r="L459" s="200">
        <v>954.87</v>
      </c>
      <c r="M459" s="197"/>
      <c r="N459" s="198"/>
      <c r="Z459" s="144"/>
      <c r="AB459" s="152"/>
      <c r="AH459" s="152"/>
      <c r="AK459" s="152"/>
      <c r="AL459" s="152"/>
      <c r="AM459" s="110" t="s">
        <v>260</v>
      </c>
      <c r="AN459" s="152"/>
    </row>
    <row r="460" spans="1:40" s="104" customFormat="1" ht="15" x14ac:dyDescent="0.25">
      <c r="A460" s="195"/>
      <c r="B460" s="154"/>
      <c r="C460" s="254" t="s">
        <v>261</v>
      </c>
      <c r="D460" s="254"/>
      <c r="E460" s="254"/>
      <c r="F460" s="254"/>
      <c r="G460" s="254"/>
      <c r="H460" s="254"/>
      <c r="I460" s="254"/>
      <c r="J460" s="254"/>
      <c r="K460" s="254"/>
      <c r="L460" s="200">
        <v>954.87</v>
      </c>
      <c r="M460" s="197"/>
      <c r="N460" s="198"/>
      <c r="Z460" s="144"/>
      <c r="AB460" s="152"/>
      <c r="AH460" s="152"/>
      <c r="AK460" s="152"/>
      <c r="AL460" s="152"/>
      <c r="AM460" s="110" t="s">
        <v>261</v>
      </c>
      <c r="AN460" s="152"/>
    </row>
    <row r="461" spans="1:40" s="104" customFormat="1" ht="15" x14ac:dyDescent="0.25">
      <c r="A461" s="195"/>
      <c r="B461" s="154"/>
      <c r="C461" s="254" t="s">
        <v>136</v>
      </c>
      <c r="D461" s="254"/>
      <c r="E461" s="254"/>
      <c r="F461" s="254"/>
      <c r="G461" s="254"/>
      <c r="H461" s="254"/>
      <c r="I461" s="254"/>
      <c r="J461" s="254"/>
      <c r="K461" s="254"/>
      <c r="L461" s="200">
        <v>135.84</v>
      </c>
      <c r="M461" s="197"/>
      <c r="N461" s="198"/>
      <c r="Z461" s="144"/>
      <c r="AB461" s="152"/>
      <c r="AH461" s="152"/>
      <c r="AK461" s="152"/>
      <c r="AL461" s="152"/>
      <c r="AM461" s="110" t="s">
        <v>136</v>
      </c>
      <c r="AN461" s="152"/>
    </row>
    <row r="462" spans="1:40" s="104" customFormat="1" ht="15" x14ac:dyDescent="0.25">
      <c r="A462" s="195"/>
      <c r="B462" s="154"/>
      <c r="C462" s="254" t="s">
        <v>137</v>
      </c>
      <c r="D462" s="254"/>
      <c r="E462" s="254"/>
      <c r="F462" s="254"/>
      <c r="G462" s="254"/>
      <c r="H462" s="254"/>
      <c r="I462" s="254"/>
      <c r="J462" s="254"/>
      <c r="K462" s="254"/>
      <c r="L462" s="200">
        <v>122.26</v>
      </c>
      <c r="M462" s="197"/>
      <c r="N462" s="198"/>
      <c r="Z462" s="144"/>
      <c r="AB462" s="152"/>
      <c r="AH462" s="152"/>
      <c r="AK462" s="152"/>
      <c r="AL462" s="152"/>
      <c r="AM462" s="110" t="s">
        <v>137</v>
      </c>
      <c r="AN462" s="152"/>
    </row>
    <row r="463" spans="1:40" s="104" customFormat="1" ht="15" x14ac:dyDescent="0.25">
      <c r="A463" s="195"/>
      <c r="B463" s="154"/>
      <c r="C463" s="254" t="s">
        <v>138</v>
      </c>
      <c r="D463" s="254"/>
      <c r="E463" s="254"/>
      <c r="F463" s="254"/>
      <c r="G463" s="254"/>
      <c r="H463" s="254"/>
      <c r="I463" s="254"/>
      <c r="J463" s="254"/>
      <c r="K463" s="254"/>
      <c r="L463" s="200">
        <v>62.49</v>
      </c>
      <c r="M463" s="197"/>
      <c r="N463" s="198"/>
      <c r="Z463" s="144"/>
      <c r="AB463" s="152"/>
      <c r="AH463" s="152"/>
      <c r="AK463" s="152"/>
      <c r="AL463" s="152"/>
      <c r="AM463" s="110" t="s">
        <v>138</v>
      </c>
      <c r="AN463" s="152"/>
    </row>
    <row r="464" spans="1:40" s="104" customFormat="1" ht="15" x14ac:dyDescent="0.25">
      <c r="A464" s="195"/>
      <c r="B464" s="201"/>
      <c r="C464" s="278" t="s">
        <v>319</v>
      </c>
      <c r="D464" s="278"/>
      <c r="E464" s="278"/>
      <c r="F464" s="278"/>
      <c r="G464" s="278"/>
      <c r="H464" s="278"/>
      <c r="I464" s="278"/>
      <c r="J464" s="278"/>
      <c r="K464" s="278"/>
      <c r="L464" s="202">
        <v>1286.3599999999999</v>
      </c>
      <c r="M464" s="203"/>
      <c r="N464" s="204"/>
      <c r="Z464" s="144"/>
      <c r="AB464" s="152"/>
      <c r="AH464" s="152"/>
      <c r="AK464" s="152"/>
      <c r="AL464" s="152"/>
      <c r="AN464" s="152" t="s">
        <v>319</v>
      </c>
    </row>
    <row r="465" spans="1:43" s="104" customFormat="1" ht="15" x14ac:dyDescent="0.25">
      <c r="A465" s="195"/>
      <c r="B465" s="154"/>
      <c r="C465" s="254" t="s">
        <v>129</v>
      </c>
      <c r="D465" s="254"/>
      <c r="E465" s="254"/>
      <c r="F465" s="254"/>
      <c r="G465" s="254"/>
      <c r="H465" s="254"/>
      <c r="I465" s="254"/>
      <c r="J465" s="254"/>
      <c r="K465" s="254"/>
      <c r="L465" s="199"/>
      <c r="M465" s="197"/>
      <c r="N465" s="198"/>
      <c r="Z465" s="144"/>
      <c r="AB465" s="152"/>
      <c r="AH465" s="152"/>
      <c r="AK465" s="152"/>
      <c r="AL465" s="152"/>
      <c r="AM465" s="110" t="s">
        <v>129</v>
      </c>
      <c r="AN465" s="152"/>
    </row>
    <row r="466" spans="1:43" s="104" customFormat="1" ht="15" x14ac:dyDescent="0.25">
      <c r="A466" s="195"/>
      <c r="B466" s="154"/>
      <c r="C466" s="254" t="s">
        <v>269</v>
      </c>
      <c r="D466" s="254"/>
      <c r="E466" s="254"/>
      <c r="F466" s="254"/>
      <c r="G466" s="254"/>
      <c r="H466" s="254"/>
      <c r="I466" s="254"/>
      <c r="J466" s="254"/>
      <c r="K466" s="254"/>
      <c r="L466" s="200">
        <v>954.87</v>
      </c>
      <c r="M466" s="197"/>
      <c r="N466" s="198"/>
      <c r="Z466" s="144"/>
      <c r="AB466" s="152"/>
      <c r="AH466" s="152"/>
      <c r="AK466" s="152"/>
      <c r="AL466" s="152"/>
      <c r="AM466" s="110" t="s">
        <v>269</v>
      </c>
      <c r="AN466" s="152"/>
    </row>
    <row r="467" spans="1:43" s="104" customFormat="1" ht="13.5" hidden="1" customHeight="1" x14ac:dyDescent="0.25"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7"/>
      <c r="M467" s="207"/>
      <c r="N467" s="207"/>
    </row>
    <row r="468" spans="1:43" s="104" customFormat="1" ht="15" x14ac:dyDescent="0.25">
      <c r="A468" s="190"/>
      <c r="B468" s="191"/>
      <c r="C468" s="270" t="s">
        <v>14</v>
      </c>
      <c r="D468" s="270"/>
      <c r="E468" s="270"/>
      <c r="F468" s="270"/>
      <c r="G468" s="270"/>
      <c r="H468" s="270"/>
      <c r="I468" s="270"/>
      <c r="J468" s="270"/>
      <c r="K468" s="270"/>
      <c r="L468" s="192"/>
      <c r="M468" s="193"/>
      <c r="N468" s="194"/>
      <c r="AP468" s="152" t="s">
        <v>14</v>
      </c>
    </row>
    <row r="469" spans="1:43" s="104" customFormat="1" ht="16.5" x14ac:dyDescent="0.3">
      <c r="A469" s="195"/>
      <c r="B469" s="154"/>
      <c r="C469" s="254" t="s">
        <v>128</v>
      </c>
      <c r="D469" s="254"/>
      <c r="E469" s="254"/>
      <c r="F469" s="254"/>
      <c r="G469" s="254"/>
      <c r="H469" s="254"/>
      <c r="I469" s="254"/>
      <c r="J469" s="254"/>
      <c r="K469" s="254"/>
      <c r="L469" s="196">
        <v>11747.3</v>
      </c>
      <c r="M469" s="197"/>
      <c r="N469" s="208">
        <v>278232</v>
      </c>
      <c r="O469" s="209"/>
      <c r="P469" s="209"/>
      <c r="Q469" s="209"/>
      <c r="AP469" s="152"/>
      <c r="AQ469" s="110" t="s">
        <v>128</v>
      </c>
    </row>
    <row r="470" spans="1:43" s="104" customFormat="1" ht="16.5" x14ac:dyDescent="0.3">
      <c r="A470" s="195"/>
      <c r="B470" s="154"/>
      <c r="C470" s="254" t="s">
        <v>129</v>
      </c>
      <c r="D470" s="254"/>
      <c r="E470" s="254"/>
      <c r="F470" s="254"/>
      <c r="G470" s="254"/>
      <c r="H470" s="254"/>
      <c r="I470" s="254"/>
      <c r="J470" s="254"/>
      <c r="K470" s="254"/>
      <c r="L470" s="199"/>
      <c r="M470" s="197"/>
      <c r="N470" s="198"/>
      <c r="O470" s="209"/>
      <c r="P470" s="209"/>
      <c r="Q470" s="209"/>
      <c r="AP470" s="152"/>
      <c r="AQ470" s="110" t="s">
        <v>129</v>
      </c>
    </row>
    <row r="471" spans="1:43" s="104" customFormat="1" ht="16.5" x14ac:dyDescent="0.3">
      <c r="A471" s="195"/>
      <c r="B471" s="154"/>
      <c r="C471" s="254" t="s">
        <v>130</v>
      </c>
      <c r="D471" s="254"/>
      <c r="E471" s="254"/>
      <c r="F471" s="254"/>
      <c r="G471" s="254"/>
      <c r="H471" s="254"/>
      <c r="I471" s="254"/>
      <c r="J471" s="254"/>
      <c r="K471" s="254"/>
      <c r="L471" s="196">
        <v>11728.77</v>
      </c>
      <c r="M471" s="197"/>
      <c r="N471" s="208">
        <v>278088</v>
      </c>
      <c r="O471" s="209"/>
      <c r="P471" s="209"/>
      <c r="Q471" s="209"/>
      <c r="AP471" s="152"/>
      <c r="AQ471" s="110" t="s">
        <v>130</v>
      </c>
    </row>
    <row r="472" spans="1:43" s="104" customFormat="1" ht="16.5" x14ac:dyDescent="0.3">
      <c r="A472" s="195"/>
      <c r="B472" s="154"/>
      <c r="C472" s="254" t="s">
        <v>131</v>
      </c>
      <c r="D472" s="254"/>
      <c r="E472" s="254"/>
      <c r="F472" s="254"/>
      <c r="G472" s="254"/>
      <c r="H472" s="254"/>
      <c r="I472" s="254"/>
      <c r="J472" s="254"/>
      <c r="K472" s="254"/>
      <c r="L472" s="200">
        <v>18.53</v>
      </c>
      <c r="M472" s="197"/>
      <c r="N472" s="210">
        <v>144</v>
      </c>
      <c r="O472" s="209"/>
      <c r="P472" s="209"/>
      <c r="Q472" s="209"/>
      <c r="AP472" s="152"/>
      <c r="AQ472" s="110" t="s">
        <v>131</v>
      </c>
    </row>
    <row r="473" spans="1:43" s="104" customFormat="1" ht="16.5" x14ac:dyDescent="0.3">
      <c r="A473" s="195"/>
      <c r="B473" s="154"/>
      <c r="C473" s="254" t="s">
        <v>141</v>
      </c>
      <c r="D473" s="254"/>
      <c r="E473" s="254"/>
      <c r="F473" s="254"/>
      <c r="G473" s="254"/>
      <c r="H473" s="254"/>
      <c r="I473" s="254"/>
      <c r="J473" s="254"/>
      <c r="K473" s="254"/>
      <c r="L473" s="200">
        <v>340.14</v>
      </c>
      <c r="M473" s="197"/>
      <c r="N473" s="208">
        <v>8064</v>
      </c>
      <c r="O473" s="209"/>
      <c r="P473" s="209"/>
      <c r="Q473" s="209"/>
      <c r="AP473" s="152"/>
      <c r="AQ473" s="110" t="s">
        <v>141</v>
      </c>
    </row>
    <row r="474" spans="1:43" s="104" customFormat="1" ht="16.5" x14ac:dyDescent="0.3">
      <c r="A474" s="195"/>
      <c r="B474" s="154"/>
      <c r="C474" s="254" t="s">
        <v>129</v>
      </c>
      <c r="D474" s="254"/>
      <c r="E474" s="254"/>
      <c r="F474" s="254"/>
      <c r="G474" s="254"/>
      <c r="H474" s="254"/>
      <c r="I474" s="254"/>
      <c r="J474" s="254"/>
      <c r="K474" s="254"/>
      <c r="L474" s="199"/>
      <c r="M474" s="197"/>
      <c r="N474" s="198"/>
      <c r="O474" s="209"/>
      <c r="P474" s="209"/>
      <c r="Q474" s="209"/>
      <c r="AP474" s="152"/>
      <c r="AQ474" s="110" t="s">
        <v>129</v>
      </c>
    </row>
    <row r="475" spans="1:43" s="104" customFormat="1" ht="16.5" x14ac:dyDescent="0.3">
      <c r="A475" s="195"/>
      <c r="B475" s="154"/>
      <c r="C475" s="254" t="s">
        <v>132</v>
      </c>
      <c r="D475" s="254"/>
      <c r="E475" s="254"/>
      <c r="F475" s="254"/>
      <c r="G475" s="254"/>
      <c r="H475" s="254"/>
      <c r="I475" s="254"/>
      <c r="J475" s="254"/>
      <c r="K475" s="254"/>
      <c r="L475" s="200">
        <v>142.32</v>
      </c>
      <c r="M475" s="197"/>
      <c r="N475" s="208">
        <v>3374</v>
      </c>
      <c r="O475" s="209"/>
      <c r="P475" s="209"/>
      <c r="Q475" s="209"/>
      <c r="AP475" s="152"/>
      <c r="AQ475" s="110" t="s">
        <v>132</v>
      </c>
    </row>
    <row r="476" spans="1:43" s="104" customFormat="1" ht="16.5" x14ac:dyDescent="0.3">
      <c r="A476" s="195"/>
      <c r="B476" s="154"/>
      <c r="C476" s="254" t="s">
        <v>134</v>
      </c>
      <c r="D476" s="254"/>
      <c r="E476" s="254"/>
      <c r="F476" s="254"/>
      <c r="G476" s="254"/>
      <c r="H476" s="254"/>
      <c r="I476" s="254"/>
      <c r="J476" s="254"/>
      <c r="K476" s="254"/>
      <c r="L476" s="200">
        <v>129.51</v>
      </c>
      <c r="M476" s="197"/>
      <c r="N476" s="208">
        <v>3070</v>
      </c>
      <c r="O476" s="209"/>
      <c r="P476" s="209"/>
      <c r="Q476" s="209"/>
      <c r="AP476" s="152"/>
      <c r="AQ476" s="110" t="s">
        <v>134</v>
      </c>
    </row>
    <row r="477" spans="1:43" s="104" customFormat="1" ht="16.5" x14ac:dyDescent="0.3">
      <c r="A477" s="195"/>
      <c r="B477" s="154"/>
      <c r="C477" s="254" t="s">
        <v>135</v>
      </c>
      <c r="D477" s="254"/>
      <c r="E477" s="254"/>
      <c r="F477" s="254"/>
      <c r="G477" s="254"/>
      <c r="H477" s="254"/>
      <c r="I477" s="254"/>
      <c r="J477" s="254"/>
      <c r="K477" s="254"/>
      <c r="L477" s="200">
        <v>68.31</v>
      </c>
      <c r="M477" s="197"/>
      <c r="N477" s="208">
        <v>1620</v>
      </c>
      <c r="O477" s="209"/>
      <c r="P477" s="209"/>
      <c r="Q477" s="209"/>
      <c r="AP477" s="152"/>
      <c r="AQ477" s="110" t="s">
        <v>135</v>
      </c>
    </row>
    <row r="478" spans="1:43" s="104" customFormat="1" ht="16.5" x14ac:dyDescent="0.3">
      <c r="A478" s="195"/>
      <c r="B478" s="154"/>
      <c r="C478" s="254" t="s">
        <v>259</v>
      </c>
      <c r="D478" s="254"/>
      <c r="E478" s="254"/>
      <c r="F478" s="254"/>
      <c r="G478" s="254"/>
      <c r="H478" s="254"/>
      <c r="I478" s="254"/>
      <c r="J478" s="254"/>
      <c r="K478" s="254"/>
      <c r="L478" s="200">
        <v>563.53</v>
      </c>
      <c r="M478" s="197"/>
      <c r="N478" s="208">
        <v>13067</v>
      </c>
      <c r="O478" s="209"/>
      <c r="P478" s="209"/>
      <c r="Q478" s="209"/>
      <c r="AP478" s="152"/>
      <c r="AQ478" s="110" t="s">
        <v>259</v>
      </c>
    </row>
    <row r="479" spans="1:43" s="104" customFormat="1" ht="16.5" x14ac:dyDescent="0.3">
      <c r="A479" s="195"/>
      <c r="B479" s="154"/>
      <c r="C479" s="254" t="s">
        <v>129</v>
      </c>
      <c r="D479" s="254"/>
      <c r="E479" s="254"/>
      <c r="F479" s="254"/>
      <c r="G479" s="254"/>
      <c r="H479" s="254"/>
      <c r="I479" s="254"/>
      <c r="J479" s="254"/>
      <c r="K479" s="254"/>
      <c r="L479" s="199"/>
      <c r="M479" s="197"/>
      <c r="N479" s="198"/>
      <c r="O479" s="209"/>
      <c r="P479" s="209"/>
      <c r="Q479" s="209"/>
      <c r="AP479" s="152"/>
      <c r="AQ479" s="110" t="s">
        <v>129</v>
      </c>
    </row>
    <row r="480" spans="1:43" s="104" customFormat="1" ht="16.5" x14ac:dyDescent="0.3">
      <c r="A480" s="195"/>
      <c r="B480" s="154"/>
      <c r="C480" s="254" t="s">
        <v>132</v>
      </c>
      <c r="D480" s="254"/>
      <c r="E480" s="254"/>
      <c r="F480" s="254"/>
      <c r="G480" s="254"/>
      <c r="H480" s="254"/>
      <c r="I480" s="254"/>
      <c r="J480" s="254"/>
      <c r="K480" s="254"/>
      <c r="L480" s="200">
        <v>230.93</v>
      </c>
      <c r="M480" s="197"/>
      <c r="N480" s="208">
        <v>5476</v>
      </c>
      <c r="O480" s="209"/>
      <c r="P480" s="209"/>
      <c r="Q480" s="209"/>
      <c r="AP480" s="152"/>
      <c r="AQ480" s="110" t="s">
        <v>132</v>
      </c>
    </row>
    <row r="481" spans="1:45" s="104" customFormat="1" ht="16.5" x14ac:dyDescent="0.3">
      <c r="A481" s="195"/>
      <c r="B481" s="154"/>
      <c r="C481" s="254" t="s">
        <v>133</v>
      </c>
      <c r="D481" s="254"/>
      <c r="E481" s="254"/>
      <c r="F481" s="254"/>
      <c r="G481" s="254"/>
      <c r="H481" s="254"/>
      <c r="I481" s="254"/>
      <c r="J481" s="254"/>
      <c r="K481" s="254"/>
      <c r="L481" s="200">
        <v>18.53</v>
      </c>
      <c r="M481" s="197"/>
      <c r="N481" s="210">
        <v>144</v>
      </c>
      <c r="O481" s="209"/>
      <c r="P481" s="209"/>
      <c r="Q481" s="209"/>
      <c r="AP481" s="152"/>
      <c r="AQ481" s="110" t="s">
        <v>133</v>
      </c>
    </row>
    <row r="482" spans="1:45" s="104" customFormat="1" ht="16.5" x14ac:dyDescent="0.3">
      <c r="A482" s="195"/>
      <c r="B482" s="154"/>
      <c r="C482" s="254" t="s">
        <v>134</v>
      </c>
      <c r="D482" s="254"/>
      <c r="E482" s="254"/>
      <c r="F482" s="254"/>
      <c r="G482" s="254"/>
      <c r="H482" s="254"/>
      <c r="I482" s="254"/>
      <c r="J482" s="254"/>
      <c r="K482" s="254"/>
      <c r="L482" s="200">
        <v>207.84</v>
      </c>
      <c r="M482" s="197"/>
      <c r="N482" s="208">
        <v>4928</v>
      </c>
      <c r="O482" s="209"/>
      <c r="P482" s="209"/>
      <c r="Q482" s="209"/>
      <c r="AP482" s="152"/>
      <c r="AQ482" s="110" t="s">
        <v>134</v>
      </c>
    </row>
    <row r="483" spans="1:45" s="104" customFormat="1" ht="16.5" x14ac:dyDescent="0.3">
      <c r="A483" s="195"/>
      <c r="B483" s="154"/>
      <c r="C483" s="254" t="s">
        <v>135</v>
      </c>
      <c r="D483" s="254"/>
      <c r="E483" s="254"/>
      <c r="F483" s="254"/>
      <c r="G483" s="254"/>
      <c r="H483" s="254"/>
      <c r="I483" s="254"/>
      <c r="J483" s="254"/>
      <c r="K483" s="254"/>
      <c r="L483" s="200">
        <v>106.23</v>
      </c>
      <c r="M483" s="197"/>
      <c r="N483" s="208">
        <v>2519</v>
      </c>
      <c r="O483" s="209"/>
      <c r="P483" s="209"/>
      <c r="Q483" s="209"/>
      <c r="AP483" s="152"/>
      <c r="AQ483" s="110" t="s">
        <v>135</v>
      </c>
    </row>
    <row r="484" spans="1:45" s="104" customFormat="1" ht="16.5" x14ac:dyDescent="0.3">
      <c r="A484" s="195"/>
      <c r="B484" s="154"/>
      <c r="C484" s="254" t="s">
        <v>260</v>
      </c>
      <c r="D484" s="254"/>
      <c r="E484" s="254"/>
      <c r="F484" s="254"/>
      <c r="G484" s="254"/>
      <c r="H484" s="254"/>
      <c r="I484" s="254"/>
      <c r="J484" s="254"/>
      <c r="K484" s="254"/>
      <c r="L484" s="196">
        <v>20605.599999999999</v>
      </c>
      <c r="M484" s="197"/>
      <c r="N484" s="208">
        <v>126931</v>
      </c>
      <c r="O484" s="209"/>
      <c r="P484" s="209"/>
      <c r="Q484" s="209"/>
      <c r="AP484" s="152"/>
      <c r="AQ484" s="110" t="s">
        <v>260</v>
      </c>
    </row>
    <row r="485" spans="1:45" s="104" customFormat="1" ht="16.5" x14ac:dyDescent="0.3">
      <c r="A485" s="195"/>
      <c r="B485" s="154"/>
      <c r="C485" s="254" t="s">
        <v>261</v>
      </c>
      <c r="D485" s="254"/>
      <c r="E485" s="254"/>
      <c r="F485" s="254"/>
      <c r="G485" s="254"/>
      <c r="H485" s="254"/>
      <c r="I485" s="254"/>
      <c r="J485" s="254"/>
      <c r="K485" s="254"/>
      <c r="L485" s="196">
        <v>20605.599999999999</v>
      </c>
      <c r="M485" s="197"/>
      <c r="N485" s="208">
        <v>126931</v>
      </c>
      <c r="O485" s="209"/>
      <c r="P485" s="209"/>
      <c r="Q485" s="209"/>
      <c r="AP485" s="152"/>
      <c r="AQ485" s="110" t="s">
        <v>261</v>
      </c>
    </row>
    <row r="486" spans="1:45" s="104" customFormat="1" ht="16.5" x14ac:dyDescent="0.3">
      <c r="A486" s="195"/>
      <c r="B486" s="154"/>
      <c r="C486" s="254" t="s">
        <v>262</v>
      </c>
      <c r="D486" s="254"/>
      <c r="E486" s="254"/>
      <c r="F486" s="254"/>
      <c r="G486" s="254"/>
      <c r="H486" s="254"/>
      <c r="I486" s="254"/>
      <c r="J486" s="254"/>
      <c r="K486" s="254"/>
      <c r="L486" s="196">
        <v>23846.59</v>
      </c>
      <c r="M486" s="197"/>
      <c r="N486" s="208">
        <v>565400</v>
      </c>
      <c r="O486" s="209"/>
      <c r="P486" s="209"/>
      <c r="Q486" s="209"/>
      <c r="AP486" s="152"/>
      <c r="AQ486" s="110" t="s">
        <v>262</v>
      </c>
    </row>
    <row r="487" spans="1:45" s="104" customFormat="1" ht="16.5" x14ac:dyDescent="0.3">
      <c r="A487" s="195"/>
      <c r="B487" s="154"/>
      <c r="C487" s="254" t="s">
        <v>263</v>
      </c>
      <c r="D487" s="254"/>
      <c r="E487" s="254"/>
      <c r="F487" s="254"/>
      <c r="G487" s="254"/>
      <c r="H487" s="254"/>
      <c r="I487" s="254"/>
      <c r="J487" s="254"/>
      <c r="K487" s="254"/>
      <c r="L487" s="196">
        <v>23846.59</v>
      </c>
      <c r="M487" s="197"/>
      <c r="N487" s="208">
        <v>565400</v>
      </c>
      <c r="O487" s="209"/>
      <c r="P487" s="209"/>
      <c r="Q487" s="209"/>
      <c r="AP487" s="152"/>
      <c r="AQ487" s="110" t="s">
        <v>263</v>
      </c>
    </row>
    <row r="488" spans="1:45" s="104" customFormat="1" ht="16.5" x14ac:dyDescent="0.3">
      <c r="A488" s="195"/>
      <c r="B488" s="154"/>
      <c r="C488" s="254" t="s">
        <v>264</v>
      </c>
      <c r="D488" s="254"/>
      <c r="E488" s="254"/>
      <c r="F488" s="254"/>
      <c r="G488" s="254"/>
      <c r="H488" s="254"/>
      <c r="I488" s="254"/>
      <c r="J488" s="254"/>
      <c r="K488" s="254"/>
      <c r="L488" s="199"/>
      <c r="M488" s="197"/>
      <c r="N488" s="198"/>
      <c r="O488" s="209"/>
      <c r="P488" s="209"/>
      <c r="Q488" s="209"/>
      <c r="AP488" s="152"/>
      <c r="AQ488" s="110" t="s">
        <v>264</v>
      </c>
    </row>
    <row r="489" spans="1:45" s="104" customFormat="1" ht="16.5" x14ac:dyDescent="0.3">
      <c r="A489" s="195"/>
      <c r="B489" s="154"/>
      <c r="C489" s="254" t="s">
        <v>265</v>
      </c>
      <c r="D489" s="254"/>
      <c r="E489" s="254"/>
      <c r="F489" s="254"/>
      <c r="G489" s="254"/>
      <c r="H489" s="254"/>
      <c r="I489" s="254"/>
      <c r="J489" s="254"/>
      <c r="K489" s="254"/>
      <c r="L489" s="196">
        <v>11355.52</v>
      </c>
      <c r="M489" s="197"/>
      <c r="N489" s="208">
        <v>269238</v>
      </c>
      <c r="O489" s="209"/>
      <c r="P489" s="209"/>
      <c r="Q489" s="209"/>
      <c r="AP489" s="152"/>
      <c r="AQ489" s="110" t="s">
        <v>265</v>
      </c>
    </row>
    <row r="490" spans="1:45" s="104" customFormat="1" ht="16.5" x14ac:dyDescent="0.3">
      <c r="A490" s="195"/>
      <c r="B490" s="154"/>
      <c r="C490" s="254" t="s">
        <v>266</v>
      </c>
      <c r="D490" s="254"/>
      <c r="E490" s="254"/>
      <c r="F490" s="254"/>
      <c r="G490" s="254"/>
      <c r="H490" s="254"/>
      <c r="I490" s="254"/>
      <c r="J490" s="254"/>
      <c r="K490" s="254"/>
      <c r="L490" s="196">
        <v>8403.09</v>
      </c>
      <c r="M490" s="197"/>
      <c r="N490" s="208">
        <v>199236</v>
      </c>
      <c r="O490" s="209"/>
      <c r="P490" s="209"/>
      <c r="Q490" s="209"/>
      <c r="AP490" s="152"/>
      <c r="AQ490" s="110" t="s">
        <v>266</v>
      </c>
    </row>
    <row r="491" spans="1:45" s="104" customFormat="1" ht="16.5" x14ac:dyDescent="0.3">
      <c r="A491" s="195"/>
      <c r="B491" s="154"/>
      <c r="C491" s="254" t="s">
        <v>267</v>
      </c>
      <c r="D491" s="254"/>
      <c r="E491" s="254"/>
      <c r="F491" s="254"/>
      <c r="G491" s="254"/>
      <c r="H491" s="254"/>
      <c r="I491" s="254"/>
      <c r="J491" s="254"/>
      <c r="K491" s="254"/>
      <c r="L491" s="196">
        <v>4087.98</v>
      </c>
      <c r="M491" s="197"/>
      <c r="N491" s="208">
        <v>96926</v>
      </c>
      <c r="O491" s="209"/>
      <c r="P491" s="209"/>
      <c r="Q491" s="209"/>
      <c r="AP491" s="152"/>
      <c r="AQ491" s="110" t="s">
        <v>267</v>
      </c>
    </row>
    <row r="492" spans="1:45" s="104" customFormat="1" ht="16.5" x14ac:dyDescent="0.3">
      <c r="A492" s="195"/>
      <c r="B492" s="201"/>
      <c r="C492" s="278" t="s">
        <v>320</v>
      </c>
      <c r="D492" s="278"/>
      <c r="E492" s="278"/>
      <c r="F492" s="278"/>
      <c r="G492" s="278"/>
      <c r="H492" s="278"/>
      <c r="I492" s="278"/>
      <c r="J492" s="278"/>
      <c r="K492" s="278"/>
      <c r="L492" s="202">
        <v>45355.86</v>
      </c>
      <c r="M492" s="203"/>
      <c r="N492" s="211">
        <v>713462</v>
      </c>
      <c r="O492" s="209"/>
      <c r="P492" s="209"/>
      <c r="Q492" s="209"/>
      <c r="AP492" s="152"/>
      <c r="AR492" s="152" t="s">
        <v>320</v>
      </c>
    </row>
    <row r="493" spans="1:45" s="104" customFormat="1" ht="16.5" x14ac:dyDescent="0.3">
      <c r="A493" s="195"/>
      <c r="B493" s="154"/>
      <c r="C493" s="254" t="s">
        <v>136</v>
      </c>
      <c r="D493" s="254"/>
      <c r="E493" s="254"/>
      <c r="F493" s="254"/>
      <c r="G493" s="254"/>
      <c r="H493" s="254"/>
      <c r="I493" s="254"/>
      <c r="J493" s="254"/>
      <c r="K493" s="254"/>
      <c r="L493" s="196">
        <v>11728.77</v>
      </c>
      <c r="M493" s="197"/>
      <c r="N493" s="208">
        <v>278088</v>
      </c>
      <c r="O493" s="209"/>
      <c r="P493" s="209"/>
      <c r="Q493" s="209"/>
      <c r="AP493" s="152"/>
      <c r="AQ493" s="110" t="s">
        <v>136</v>
      </c>
      <c r="AR493" s="152"/>
    </row>
    <row r="494" spans="1:45" s="104" customFormat="1" ht="16.5" x14ac:dyDescent="0.3">
      <c r="A494" s="195"/>
      <c r="B494" s="154"/>
      <c r="C494" s="254" t="s">
        <v>137</v>
      </c>
      <c r="D494" s="254"/>
      <c r="E494" s="254"/>
      <c r="F494" s="254"/>
      <c r="G494" s="254"/>
      <c r="H494" s="254"/>
      <c r="I494" s="254"/>
      <c r="J494" s="254"/>
      <c r="K494" s="254"/>
      <c r="L494" s="196">
        <v>8740.44</v>
      </c>
      <c r="M494" s="197"/>
      <c r="N494" s="208">
        <v>207234</v>
      </c>
      <c r="O494" s="209"/>
      <c r="P494" s="209"/>
      <c r="Q494" s="209"/>
      <c r="AP494" s="152"/>
      <c r="AQ494" s="110" t="s">
        <v>137</v>
      </c>
      <c r="AR494" s="152"/>
    </row>
    <row r="495" spans="1:45" s="104" customFormat="1" ht="16.5" x14ac:dyDescent="0.3">
      <c r="A495" s="195"/>
      <c r="B495" s="154"/>
      <c r="C495" s="254" t="s">
        <v>138</v>
      </c>
      <c r="D495" s="254"/>
      <c r="E495" s="254"/>
      <c r="F495" s="254"/>
      <c r="G495" s="254"/>
      <c r="H495" s="254"/>
      <c r="I495" s="254"/>
      <c r="J495" s="254"/>
      <c r="K495" s="254"/>
      <c r="L495" s="196">
        <v>4262.5200000000004</v>
      </c>
      <c r="M495" s="197"/>
      <c r="N495" s="208">
        <v>101065</v>
      </c>
      <c r="O495" s="209"/>
      <c r="P495" s="209"/>
      <c r="Q495" s="209"/>
      <c r="AP495" s="152"/>
      <c r="AQ495" s="110" t="s">
        <v>138</v>
      </c>
      <c r="AR495" s="152"/>
    </row>
    <row r="496" spans="1:45" s="104" customFormat="1" ht="16.5" x14ac:dyDescent="0.3">
      <c r="A496" s="195"/>
      <c r="B496" s="154"/>
      <c r="C496" s="254" t="s">
        <v>321</v>
      </c>
      <c r="D496" s="254"/>
      <c r="E496" s="254"/>
      <c r="F496" s="254"/>
      <c r="G496" s="254"/>
      <c r="H496" s="254"/>
      <c r="I496" s="254"/>
      <c r="J496" s="254"/>
      <c r="K496" s="254"/>
      <c r="L496" s="196">
        <v>9071.17</v>
      </c>
      <c r="M496" s="197"/>
      <c r="N496" s="208">
        <v>142692.4</v>
      </c>
      <c r="O496" s="209"/>
      <c r="P496" s="209"/>
      <c r="Q496" s="209"/>
      <c r="AP496" s="152"/>
      <c r="AR496" s="152"/>
      <c r="AS496" s="110" t="s">
        <v>321</v>
      </c>
    </row>
    <row r="497" spans="1:46" s="104" customFormat="1" ht="16.5" x14ac:dyDescent="0.3">
      <c r="A497" s="195"/>
      <c r="B497" s="201"/>
      <c r="C497" s="278" t="s">
        <v>15</v>
      </c>
      <c r="D497" s="278"/>
      <c r="E497" s="278"/>
      <c r="F497" s="278"/>
      <c r="G497" s="278"/>
      <c r="H497" s="278"/>
      <c r="I497" s="278"/>
      <c r="J497" s="278"/>
      <c r="K497" s="278"/>
      <c r="L497" s="202">
        <v>54427.03</v>
      </c>
      <c r="M497" s="203"/>
      <c r="N497" s="211">
        <v>856154.4</v>
      </c>
      <c r="O497" s="209"/>
      <c r="P497" s="209"/>
      <c r="Q497" s="209"/>
      <c r="AP497" s="152"/>
      <c r="AR497" s="152"/>
      <c r="AT497" s="152" t="s">
        <v>15</v>
      </c>
    </row>
    <row r="498" spans="1:46" s="104" customFormat="1" ht="16.5" x14ac:dyDescent="0.3">
      <c r="A498" s="195"/>
      <c r="B498" s="154"/>
      <c r="C498" s="254" t="s">
        <v>129</v>
      </c>
      <c r="D498" s="254"/>
      <c r="E498" s="254"/>
      <c r="F498" s="254"/>
      <c r="G498" s="254"/>
      <c r="H498" s="254"/>
      <c r="I498" s="254"/>
      <c r="J498" s="254"/>
      <c r="K498" s="254"/>
      <c r="L498" s="199"/>
      <c r="M498" s="197"/>
      <c r="N498" s="198"/>
      <c r="O498" s="209"/>
      <c r="P498" s="209"/>
      <c r="Q498" s="209"/>
      <c r="AP498" s="152"/>
      <c r="AQ498" s="110" t="s">
        <v>129</v>
      </c>
      <c r="AR498" s="152"/>
      <c r="AT498" s="152"/>
    </row>
    <row r="499" spans="1:46" s="104" customFormat="1" ht="16.5" x14ac:dyDescent="0.3">
      <c r="A499" s="195"/>
      <c r="B499" s="154"/>
      <c r="C499" s="254" t="s">
        <v>269</v>
      </c>
      <c r="D499" s="254"/>
      <c r="E499" s="254"/>
      <c r="F499" s="254"/>
      <c r="G499" s="254"/>
      <c r="H499" s="254"/>
      <c r="I499" s="254"/>
      <c r="J499" s="254"/>
      <c r="K499" s="254"/>
      <c r="L499" s="196">
        <v>19721.259999999998</v>
      </c>
      <c r="M499" s="197"/>
      <c r="N499" s="208">
        <v>121483</v>
      </c>
      <c r="O499" s="209"/>
      <c r="P499" s="209"/>
      <c r="Q499" s="209"/>
      <c r="AP499" s="152"/>
      <c r="AQ499" s="110" t="s">
        <v>269</v>
      </c>
      <c r="AR499" s="152"/>
      <c r="AT499" s="152"/>
    </row>
    <row r="500" spans="1:46" s="104" customFormat="1" ht="1.5" customHeight="1" x14ac:dyDescent="0.25">
      <c r="B500" s="189"/>
      <c r="C500" s="187"/>
      <c r="D500" s="187"/>
      <c r="E500" s="187"/>
      <c r="F500" s="187"/>
      <c r="G500" s="187"/>
      <c r="H500" s="187"/>
      <c r="I500" s="187"/>
      <c r="J500" s="187"/>
      <c r="K500" s="187"/>
      <c r="L500" s="202"/>
      <c r="M500" s="212"/>
      <c r="N500" s="213"/>
    </row>
    <row r="501" spans="1:46" s="104" customFormat="1" ht="44.25" customHeight="1" x14ac:dyDescent="0.25">
      <c r="A501" s="214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</row>
    <row r="502" spans="1:46" s="129" customFormat="1" ht="12.75" customHeight="1" x14ac:dyDescent="0.2">
      <c r="A502" s="107"/>
      <c r="B502" s="216" t="s">
        <v>34</v>
      </c>
      <c r="C502" s="279" t="s">
        <v>322</v>
      </c>
      <c r="D502" s="279"/>
      <c r="E502" s="279"/>
      <c r="F502" s="279"/>
      <c r="G502" s="279"/>
      <c r="H502" s="279"/>
      <c r="I502" s="279"/>
      <c r="J502" s="279"/>
      <c r="K502" s="279"/>
      <c r="L502" s="279"/>
      <c r="M502" s="217"/>
      <c r="N502" s="218" t="s">
        <v>323</v>
      </c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</row>
    <row r="503" spans="1:46" s="129" customFormat="1" ht="13.5" customHeight="1" x14ac:dyDescent="0.2">
      <c r="A503" s="107"/>
      <c r="B503" s="219"/>
      <c r="C503" s="280" t="s">
        <v>142</v>
      </c>
      <c r="D503" s="280"/>
      <c r="E503" s="280"/>
      <c r="F503" s="280"/>
      <c r="G503" s="280"/>
      <c r="H503" s="280"/>
      <c r="I503" s="280"/>
      <c r="J503" s="280"/>
      <c r="K503" s="280"/>
      <c r="L503" s="280"/>
      <c r="M503" s="220"/>
      <c r="N503" s="220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</row>
    <row r="504" spans="1:46" s="129" customFormat="1" ht="13.5" customHeight="1" x14ac:dyDescent="0.2">
      <c r="A504" s="107"/>
      <c r="B504" s="216" t="s">
        <v>35</v>
      </c>
      <c r="C504" s="279" t="s">
        <v>372</v>
      </c>
      <c r="D504" s="279"/>
      <c r="E504" s="279"/>
      <c r="F504" s="279"/>
      <c r="G504" s="279"/>
      <c r="H504" s="279"/>
      <c r="I504" s="279"/>
      <c r="J504" s="279"/>
      <c r="K504" s="279"/>
      <c r="L504" s="279"/>
      <c r="M504" s="217"/>
      <c r="N504" s="218" t="s">
        <v>161</v>
      </c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</row>
    <row r="505" spans="1:46" s="129" customFormat="1" ht="13.5" customHeight="1" x14ac:dyDescent="0.2">
      <c r="A505" s="107"/>
      <c r="C505" s="281" t="s">
        <v>142</v>
      </c>
      <c r="D505" s="281"/>
      <c r="E505" s="281"/>
      <c r="F505" s="281"/>
      <c r="G505" s="281"/>
      <c r="H505" s="281"/>
      <c r="I505" s="281"/>
      <c r="J505" s="281"/>
      <c r="K505" s="281"/>
      <c r="L505" s="281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</row>
    <row r="506" spans="1:46" s="104" customFormat="1" ht="21" customHeight="1" x14ac:dyDescent="0.25"/>
    <row r="507" spans="1:46" s="104" customFormat="1" ht="15" x14ac:dyDescent="0.25">
      <c r="B507" s="221"/>
      <c r="D507" s="221"/>
      <c r="F507" s="221"/>
    </row>
  </sheetData>
  <mergeCells count="487">
    <mergeCell ref="C499:K499"/>
    <mergeCell ref="C502:L502"/>
    <mergeCell ref="C503:L503"/>
    <mergeCell ref="C504:L504"/>
    <mergeCell ref="C505:L505"/>
    <mergeCell ref="C493:K493"/>
    <mergeCell ref="C494:K494"/>
    <mergeCell ref="C495:K495"/>
    <mergeCell ref="C496:K496"/>
    <mergeCell ref="C497:K497"/>
    <mergeCell ref="C498:K498"/>
    <mergeCell ref="C487:K487"/>
    <mergeCell ref="C488:K488"/>
    <mergeCell ref="C489:K489"/>
    <mergeCell ref="C490:K490"/>
    <mergeCell ref="C491:K491"/>
    <mergeCell ref="C492:K492"/>
    <mergeCell ref="C481:K481"/>
    <mergeCell ref="C482:K482"/>
    <mergeCell ref="C483:K483"/>
    <mergeCell ref="C484:K484"/>
    <mergeCell ref="C485:K485"/>
    <mergeCell ref="C486:K486"/>
    <mergeCell ref="C475:K475"/>
    <mergeCell ref="C476:K476"/>
    <mergeCell ref="C477:K477"/>
    <mergeCell ref="C478:K478"/>
    <mergeCell ref="C479:K479"/>
    <mergeCell ref="C480:K480"/>
    <mergeCell ref="C469:K469"/>
    <mergeCell ref="C470:K470"/>
    <mergeCell ref="C471:K471"/>
    <mergeCell ref="C472:K472"/>
    <mergeCell ref="C473:K473"/>
    <mergeCell ref="C474:K474"/>
    <mergeCell ref="C462:K462"/>
    <mergeCell ref="C463:K463"/>
    <mergeCell ref="C464:K464"/>
    <mergeCell ref="C465:K465"/>
    <mergeCell ref="C466:K466"/>
    <mergeCell ref="C468:K468"/>
    <mergeCell ref="C456:K456"/>
    <mergeCell ref="C457:K457"/>
    <mergeCell ref="C458:K458"/>
    <mergeCell ref="C459:K459"/>
    <mergeCell ref="C460:K460"/>
    <mergeCell ref="C461:K461"/>
    <mergeCell ref="C450:K450"/>
    <mergeCell ref="C451:K451"/>
    <mergeCell ref="C452:K452"/>
    <mergeCell ref="C453:K453"/>
    <mergeCell ref="C454:K454"/>
    <mergeCell ref="C455:K455"/>
    <mergeCell ref="C443:N443"/>
    <mergeCell ref="C444:N444"/>
    <mergeCell ref="C445:N445"/>
    <mergeCell ref="C446:E446"/>
    <mergeCell ref="C448:K448"/>
    <mergeCell ref="C449:K449"/>
    <mergeCell ref="C437:N437"/>
    <mergeCell ref="C438:N438"/>
    <mergeCell ref="C439:N439"/>
    <mergeCell ref="C440:E440"/>
    <mergeCell ref="C441:E441"/>
    <mergeCell ref="C442:N442"/>
    <mergeCell ref="C431:N431"/>
    <mergeCell ref="C432:N432"/>
    <mergeCell ref="C433:N433"/>
    <mergeCell ref="C434:E434"/>
    <mergeCell ref="C435:E435"/>
    <mergeCell ref="C436:N436"/>
    <mergeCell ref="C425:E425"/>
    <mergeCell ref="C426:E426"/>
    <mergeCell ref="C427:E427"/>
    <mergeCell ref="C428:E428"/>
    <mergeCell ref="C429:N429"/>
    <mergeCell ref="C430:N430"/>
    <mergeCell ref="C419:E419"/>
    <mergeCell ref="C420:E420"/>
    <mergeCell ref="C421:E421"/>
    <mergeCell ref="C422:E422"/>
    <mergeCell ref="C423:E423"/>
    <mergeCell ref="C424:E424"/>
    <mergeCell ref="C413:E413"/>
    <mergeCell ref="C414:E414"/>
    <mergeCell ref="C415:N415"/>
    <mergeCell ref="C416:N416"/>
    <mergeCell ref="C417:E417"/>
    <mergeCell ref="C418:E418"/>
    <mergeCell ref="C407:E407"/>
    <mergeCell ref="C408:E408"/>
    <mergeCell ref="C409:E409"/>
    <mergeCell ref="C410:E410"/>
    <mergeCell ref="C411:E411"/>
    <mergeCell ref="C412:E412"/>
    <mergeCell ref="C401:N401"/>
    <mergeCell ref="C402:N402"/>
    <mergeCell ref="C403:E403"/>
    <mergeCell ref="C404:E404"/>
    <mergeCell ref="C405:E405"/>
    <mergeCell ref="C406:E406"/>
    <mergeCell ref="C395:K395"/>
    <mergeCell ref="C396:K396"/>
    <mergeCell ref="A397:N397"/>
    <mergeCell ref="A398:N398"/>
    <mergeCell ref="C399:E399"/>
    <mergeCell ref="C400:N400"/>
    <mergeCell ref="C389:K389"/>
    <mergeCell ref="C390:K390"/>
    <mergeCell ref="C391:K391"/>
    <mergeCell ref="C392:K392"/>
    <mergeCell ref="C393:K393"/>
    <mergeCell ref="C394:K394"/>
    <mergeCell ref="C383:K383"/>
    <mergeCell ref="C384:K384"/>
    <mergeCell ref="C385:K385"/>
    <mergeCell ref="C386:K386"/>
    <mergeCell ref="C387:K387"/>
    <mergeCell ref="C388:K388"/>
    <mergeCell ref="C377:K377"/>
    <mergeCell ref="C378:K378"/>
    <mergeCell ref="C379:K379"/>
    <mergeCell ref="C380:K380"/>
    <mergeCell ref="C381:K381"/>
    <mergeCell ref="C382:K382"/>
    <mergeCell ref="C370:E370"/>
    <mergeCell ref="C372:K372"/>
    <mergeCell ref="C373:K373"/>
    <mergeCell ref="C374:K374"/>
    <mergeCell ref="C375:K375"/>
    <mergeCell ref="C376:K376"/>
    <mergeCell ref="C364:E364"/>
    <mergeCell ref="C365:E365"/>
    <mergeCell ref="C366:E366"/>
    <mergeCell ref="C367:E367"/>
    <mergeCell ref="C368:E368"/>
    <mergeCell ref="C369:E369"/>
    <mergeCell ref="C358:E358"/>
    <mergeCell ref="C359:E359"/>
    <mergeCell ref="C360:N360"/>
    <mergeCell ref="C361:N361"/>
    <mergeCell ref="C362:E362"/>
    <mergeCell ref="C363:E363"/>
    <mergeCell ref="C352:E352"/>
    <mergeCell ref="C353:E353"/>
    <mergeCell ref="C354:E354"/>
    <mergeCell ref="C355:E355"/>
    <mergeCell ref="C356:E356"/>
    <mergeCell ref="C357:E357"/>
    <mergeCell ref="A346:N346"/>
    <mergeCell ref="C347:E347"/>
    <mergeCell ref="C348:N348"/>
    <mergeCell ref="C349:N349"/>
    <mergeCell ref="C350:E350"/>
    <mergeCell ref="C351:E351"/>
    <mergeCell ref="C340:E340"/>
    <mergeCell ref="C341:E341"/>
    <mergeCell ref="C342:E342"/>
    <mergeCell ref="C343:E343"/>
    <mergeCell ref="C344:E344"/>
    <mergeCell ref="C345:E345"/>
    <mergeCell ref="C334:N334"/>
    <mergeCell ref="C335:N335"/>
    <mergeCell ref="C336:E336"/>
    <mergeCell ref="C337:E337"/>
    <mergeCell ref="C338:E338"/>
    <mergeCell ref="C339:E339"/>
    <mergeCell ref="C328:E328"/>
    <mergeCell ref="C329:E329"/>
    <mergeCell ref="C330:E330"/>
    <mergeCell ref="C331:E331"/>
    <mergeCell ref="C332:E332"/>
    <mergeCell ref="C333:N333"/>
    <mergeCell ref="C322:N322"/>
    <mergeCell ref="C323:E323"/>
    <mergeCell ref="C324:E324"/>
    <mergeCell ref="C325:E325"/>
    <mergeCell ref="C326:E326"/>
    <mergeCell ref="C327:E327"/>
    <mergeCell ref="C316:E316"/>
    <mergeCell ref="C317:E317"/>
    <mergeCell ref="C318:E318"/>
    <mergeCell ref="C319:E319"/>
    <mergeCell ref="C320:N320"/>
    <mergeCell ref="C321:N321"/>
    <mergeCell ref="C310:E310"/>
    <mergeCell ref="C311:E311"/>
    <mergeCell ref="C312:E312"/>
    <mergeCell ref="C313:E313"/>
    <mergeCell ref="C314:E314"/>
    <mergeCell ref="C315:E315"/>
    <mergeCell ref="C304:E304"/>
    <mergeCell ref="A305:N305"/>
    <mergeCell ref="C306:E306"/>
    <mergeCell ref="C307:N307"/>
    <mergeCell ref="C308:N308"/>
    <mergeCell ref="C309:N309"/>
    <mergeCell ref="C298:E298"/>
    <mergeCell ref="C299:E299"/>
    <mergeCell ref="C300:E300"/>
    <mergeCell ref="C301:E301"/>
    <mergeCell ref="C302:E302"/>
    <mergeCell ref="C303:E303"/>
    <mergeCell ref="C292:E292"/>
    <mergeCell ref="C293:N293"/>
    <mergeCell ref="C294:N294"/>
    <mergeCell ref="C295:N295"/>
    <mergeCell ref="C296:E296"/>
    <mergeCell ref="C297:E297"/>
    <mergeCell ref="C286:E286"/>
    <mergeCell ref="C287:E287"/>
    <mergeCell ref="C288:E288"/>
    <mergeCell ref="C289:E289"/>
    <mergeCell ref="C290:E290"/>
    <mergeCell ref="C291:E291"/>
    <mergeCell ref="C280:E280"/>
    <mergeCell ref="C281:N281"/>
    <mergeCell ref="C282:N282"/>
    <mergeCell ref="C283:E283"/>
    <mergeCell ref="C284:E284"/>
    <mergeCell ref="C285:E285"/>
    <mergeCell ref="C274:E274"/>
    <mergeCell ref="C275:E275"/>
    <mergeCell ref="C276:N276"/>
    <mergeCell ref="C277:N277"/>
    <mergeCell ref="C278:E278"/>
    <mergeCell ref="A279:N279"/>
    <mergeCell ref="C268:E268"/>
    <mergeCell ref="C269:E269"/>
    <mergeCell ref="C270:E270"/>
    <mergeCell ref="C271:E271"/>
    <mergeCell ref="C272:E272"/>
    <mergeCell ref="C273:E273"/>
    <mergeCell ref="C262:N262"/>
    <mergeCell ref="C263:N263"/>
    <mergeCell ref="C264:E264"/>
    <mergeCell ref="C265:E265"/>
    <mergeCell ref="C266:E266"/>
    <mergeCell ref="C267:E267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A244:N244"/>
    <mergeCell ref="A245:N245"/>
    <mergeCell ref="C246:E246"/>
    <mergeCell ref="C247:N247"/>
    <mergeCell ref="C248:N248"/>
    <mergeCell ref="C249:N249"/>
    <mergeCell ref="C238:K238"/>
    <mergeCell ref="C239:K239"/>
    <mergeCell ref="C240:K240"/>
    <mergeCell ref="C241:K241"/>
    <mergeCell ref="C242:K242"/>
    <mergeCell ref="C243:K243"/>
    <mergeCell ref="C232:K232"/>
    <mergeCell ref="C233:K233"/>
    <mergeCell ref="C234:K234"/>
    <mergeCell ref="C235:K235"/>
    <mergeCell ref="C236:K236"/>
    <mergeCell ref="C237:K237"/>
    <mergeCell ref="C225:E225"/>
    <mergeCell ref="C226:N226"/>
    <mergeCell ref="C227:E227"/>
    <mergeCell ref="C229:K229"/>
    <mergeCell ref="C230:K230"/>
    <mergeCell ref="C231:K231"/>
    <mergeCell ref="C219:E219"/>
    <mergeCell ref="C220:E220"/>
    <mergeCell ref="C221:E221"/>
    <mergeCell ref="C222:E222"/>
    <mergeCell ref="C223:E223"/>
    <mergeCell ref="C224:E224"/>
    <mergeCell ref="C213:E213"/>
    <mergeCell ref="C214:N214"/>
    <mergeCell ref="C215:N215"/>
    <mergeCell ref="C216:N216"/>
    <mergeCell ref="C217:E217"/>
    <mergeCell ref="C218:E218"/>
    <mergeCell ref="C207:K207"/>
    <mergeCell ref="C208:K208"/>
    <mergeCell ref="C209:K209"/>
    <mergeCell ref="C210:K210"/>
    <mergeCell ref="A211:N211"/>
    <mergeCell ref="A212:N212"/>
    <mergeCell ref="C201:K201"/>
    <mergeCell ref="C202:K202"/>
    <mergeCell ref="C203:K203"/>
    <mergeCell ref="C204:K204"/>
    <mergeCell ref="C205:K205"/>
    <mergeCell ref="C206:K206"/>
    <mergeCell ref="C195:K195"/>
    <mergeCell ref="C196:K196"/>
    <mergeCell ref="C197:K197"/>
    <mergeCell ref="C198:K198"/>
    <mergeCell ref="C199:K199"/>
    <mergeCell ref="C200:K200"/>
    <mergeCell ref="C189:K189"/>
    <mergeCell ref="C190:K190"/>
    <mergeCell ref="C191:K191"/>
    <mergeCell ref="C192:K192"/>
    <mergeCell ref="C193:K193"/>
    <mergeCell ref="C194:K194"/>
    <mergeCell ref="C182:E182"/>
    <mergeCell ref="C183:E183"/>
    <mergeCell ref="C184:E184"/>
    <mergeCell ref="C186:K186"/>
    <mergeCell ref="C187:K187"/>
    <mergeCell ref="C188:K188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N174"/>
    <mergeCell ref="C175:N175"/>
    <mergeCell ref="C164:E164"/>
    <mergeCell ref="C165:E165"/>
    <mergeCell ref="C166:E166"/>
    <mergeCell ref="C167:E167"/>
    <mergeCell ref="C168:E168"/>
    <mergeCell ref="C169:E169"/>
    <mergeCell ref="C158:E158"/>
    <mergeCell ref="C159:E159"/>
    <mergeCell ref="A160:N160"/>
    <mergeCell ref="C161:E161"/>
    <mergeCell ref="C162:N162"/>
    <mergeCell ref="C163:N163"/>
    <mergeCell ref="C152:E152"/>
    <mergeCell ref="C153:E153"/>
    <mergeCell ref="C154:E154"/>
    <mergeCell ref="C155:E155"/>
    <mergeCell ref="C156:E156"/>
    <mergeCell ref="C157:E157"/>
    <mergeCell ref="C146:E146"/>
    <mergeCell ref="C147:N147"/>
    <mergeCell ref="C148:N148"/>
    <mergeCell ref="C149:N149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34:N134"/>
    <mergeCell ref="C135:N135"/>
    <mergeCell ref="C136:N136"/>
    <mergeCell ref="C137:E137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22:N122"/>
    <mergeCell ref="C123:N123"/>
    <mergeCell ref="C124:E124"/>
    <mergeCell ref="C125:E125"/>
    <mergeCell ref="C126:E126"/>
    <mergeCell ref="C127:E127"/>
    <mergeCell ref="C116:E116"/>
    <mergeCell ref="C117:E117"/>
    <mergeCell ref="C118:E118"/>
    <mergeCell ref="A119:N119"/>
    <mergeCell ref="C120:E120"/>
    <mergeCell ref="C121:N121"/>
    <mergeCell ref="C110:E110"/>
    <mergeCell ref="C111:E111"/>
    <mergeCell ref="C112:E112"/>
    <mergeCell ref="C113:E113"/>
    <mergeCell ref="C114:E114"/>
    <mergeCell ref="C115:E115"/>
    <mergeCell ref="C104:E104"/>
    <mergeCell ref="C105:E105"/>
    <mergeCell ref="C106:E106"/>
    <mergeCell ref="C107:N107"/>
    <mergeCell ref="C108:N108"/>
    <mergeCell ref="C109:N109"/>
    <mergeCell ref="C98:E98"/>
    <mergeCell ref="C99:E99"/>
    <mergeCell ref="C100:E100"/>
    <mergeCell ref="C101:E101"/>
    <mergeCell ref="C102:E102"/>
    <mergeCell ref="C103:E103"/>
    <mergeCell ref="C92:E92"/>
    <mergeCell ref="C93:E93"/>
    <mergeCell ref="C94:E94"/>
    <mergeCell ref="C95:N95"/>
    <mergeCell ref="C96:N96"/>
    <mergeCell ref="C97:E97"/>
    <mergeCell ref="C86:E86"/>
    <mergeCell ref="C87:E87"/>
    <mergeCell ref="C88:E88"/>
    <mergeCell ref="C89:E89"/>
    <mergeCell ref="C90:E90"/>
    <mergeCell ref="C91:E91"/>
    <mergeCell ref="C80:E80"/>
    <mergeCell ref="A81:N81"/>
    <mergeCell ref="C82:E82"/>
    <mergeCell ref="C83:N83"/>
    <mergeCell ref="C84:N84"/>
    <mergeCell ref="C85:E85"/>
    <mergeCell ref="C74:N74"/>
    <mergeCell ref="C75:N75"/>
    <mergeCell ref="C76:E76"/>
    <mergeCell ref="C77:E77"/>
    <mergeCell ref="C78:N78"/>
    <mergeCell ref="C79:N79"/>
    <mergeCell ref="C68:E68"/>
    <mergeCell ref="C69:E69"/>
    <mergeCell ref="C70:E70"/>
    <mergeCell ref="C71:E71"/>
    <mergeCell ref="C72:E72"/>
    <mergeCell ref="C73:N73"/>
    <mergeCell ref="C62:E62"/>
    <mergeCell ref="C63:E63"/>
    <mergeCell ref="C64:E64"/>
    <mergeCell ref="C65:E65"/>
    <mergeCell ref="C66:E66"/>
    <mergeCell ref="C67:E67"/>
    <mergeCell ref="C56:E56"/>
    <mergeCell ref="A57:N57"/>
    <mergeCell ref="C58:E58"/>
    <mergeCell ref="C59:N59"/>
    <mergeCell ref="C60:N60"/>
    <mergeCell ref="C61:E61"/>
    <mergeCell ref="C50:E50"/>
    <mergeCell ref="C51:E51"/>
    <mergeCell ref="C52:E52"/>
    <mergeCell ref="C53:E53"/>
    <mergeCell ref="C54:E54"/>
    <mergeCell ref="C55:E55"/>
    <mergeCell ref="C44:N44"/>
    <mergeCell ref="C45:N45"/>
    <mergeCell ref="C46:E46"/>
    <mergeCell ref="C47:E47"/>
    <mergeCell ref="C48:E48"/>
    <mergeCell ref="C49:E49"/>
    <mergeCell ref="N36:N38"/>
    <mergeCell ref="C39:E39"/>
    <mergeCell ref="A40:N40"/>
    <mergeCell ref="A41:N41"/>
    <mergeCell ref="C42:E42"/>
    <mergeCell ref="C43:N43"/>
    <mergeCell ref="L33:M33"/>
    <mergeCell ref="A36:A38"/>
    <mergeCell ref="B36:B38"/>
    <mergeCell ref="C36:E38"/>
    <mergeCell ref="F36:F38"/>
    <mergeCell ref="G36:I37"/>
    <mergeCell ref="J36:L37"/>
    <mergeCell ref="M36:M38"/>
    <mergeCell ref="B24:F24"/>
    <mergeCell ref="L31:M31"/>
    <mergeCell ref="L32:M32"/>
    <mergeCell ref="D10:N10"/>
    <mergeCell ref="A13:N13"/>
    <mergeCell ref="A14:N14"/>
    <mergeCell ref="A16:N16"/>
    <mergeCell ref="A17:N17"/>
    <mergeCell ref="A18:N18"/>
    <mergeCell ref="A4:C4"/>
    <mergeCell ref="K4:N4"/>
    <mergeCell ref="A5:D5"/>
    <mergeCell ref="J5:N5"/>
    <mergeCell ref="A6:D6"/>
    <mergeCell ref="J6:N6"/>
    <mergeCell ref="A20:N20"/>
    <mergeCell ref="A21:N21"/>
    <mergeCell ref="B23:F23"/>
  </mergeCells>
  <printOptions horizontalCentered="1"/>
  <pageMargins left="0.39370078740157483" right="0.23622047244094491" top="0.35433070866141736" bottom="0.31496062992125984" header="0.11811023622047245" footer="0.11811023622047245"/>
  <pageSetup paperSize="9" scale="66" fitToHeight="8" orientation="portrait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73"/>
  <sheetViews>
    <sheetView workbookViewId="0">
      <selection activeCell="AW10" sqref="AW10"/>
    </sheetView>
  </sheetViews>
  <sheetFormatPr defaultColWidth="9.140625" defaultRowHeight="10.5" customHeight="1" x14ac:dyDescent="0.25"/>
  <cols>
    <col min="1" max="1" width="8.85546875" style="105" customWidth="1"/>
    <col min="2" max="2" width="20.140625" style="220" customWidth="1"/>
    <col min="3" max="4" width="10.42578125" style="220" customWidth="1"/>
    <col min="5" max="5" width="13.28515625" style="220" customWidth="1"/>
    <col min="6" max="6" width="8.5703125" style="220" customWidth="1"/>
    <col min="7" max="7" width="7.85546875" style="220" customWidth="1"/>
    <col min="8" max="8" width="8.42578125" style="220" customWidth="1"/>
    <col min="9" max="9" width="8.7109375" style="220" customWidth="1"/>
    <col min="10" max="10" width="8.140625" style="220" customWidth="1"/>
    <col min="11" max="11" width="8.5703125" style="220" customWidth="1"/>
    <col min="12" max="12" width="10" style="220" customWidth="1"/>
    <col min="13" max="13" width="7.85546875" style="220" customWidth="1"/>
    <col min="14" max="14" width="9.7109375" style="220" customWidth="1"/>
    <col min="15" max="15" width="11" style="220" hidden="1" customWidth="1"/>
    <col min="16" max="16" width="14.28515625" style="220" customWidth="1"/>
    <col min="17" max="17" width="9.140625" style="220"/>
    <col min="18" max="20" width="9.140625" style="104"/>
    <col min="21" max="21" width="9.140625" style="220"/>
    <col min="22" max="22" width="49.85546875" style="110" hidden="1" customWidth="1"/>
    <col min="23" max="23" width="44.28515625" style="110" hidden="1" customWidth="1"/>
    <col min="24" max="24" width="101.5703125" style="110" hidden="1" customWidth="1"/>
    <col min="25" max="29" width="141" style="110" hidden="1" customWidth="1"/>
    <col min="30" max="30" width="34.140625" style="110" hidden="1" customWidth="1"/>
    <col min="31" max="31" width="112" style="110" hidden="1" customWidth="1"/>
    <col min="32" max="36" width="34.140625" style="110" hidden="1" customWidth="1"/>
    <col min="37" max="38" width="112" style="110" hidden="1" customWidth="1"/>
    <col min="39" max="41" width="84.42578125" style="110" hidden="1" customWidth="1"/>
    <col min="42" max="42" width="141" style="110" hidden="1" customWidth="1"/>
    <col min="43" max="47" width="84.42578125" style="110" hidden="1" customWidth="1"/>
    <col min="48" max="16384" width="9.140625" style="220"/>
  </cols>
  <sheetData>
    <row r="1" spans="1:26" s="220" customFormat="1" ht="11.25" x14ac:dyDescent="0.2">
      <c r="N1" s="222" t="s">
        <v>85</v>
      </c>
    </row>
    <row r="2" spans="1:26" s="220" customFormat="1" ht="11.25" x14ac:dyDescent="0.2">
      <c r="N2" s="222" t="s">
        <v>86</v>
      </c>
    </row>
    <row r="3" spans="1:26" s="220" customFormat="1" ht="8.25" customHeight="1" x14ac:dyDescent="0.2">
      <c r="N3" s="222"/>
    </row>
    <row r="4" spans="1:26" s="220" customFormat="1" ht="14.25" customHeight="1" x14ac:dyDescent="0.2">
      <c r="A4" s="286" t="s">
        <v>3</v>
      </c>
      <c r="B4" s="286"/>
      <c r="C4" s="286"/>
      <c r="D4" s="223"/>
      <c r="K4" s="286" t="s">
        <v>4</v>
      </c>
      <c r="L4" s="286"/>
      <c r="M4" s="286"/>
      <c r="N4" s="286"/>
    </row>
    <row r="5" spans="1:26" s="220" customFormat="1" ht="12" customHeight="1" x14ac:dyDescent="0.2">
      <c r="A5" s="287"/>
      <c r="B5" s="287"/>
      <c r="C5" s="287"/>
      <c r="D5" s="287"/>
      <c r="E5" s="110"/>
      <c r="J5" s="288"/>
      <c r="K5" s="288"/>
      <c r="L5" s="288"/>
      <c r="M5" s="288"/>
      <c r="N5" s="288"/>
    </row>
    <row r="6" spans="1:26" s="220" customFormat="1" ht="11.25" x14ac:dyDescent="0.2">
      <c r="A6" s="282"/>
      <c r="B6" s="282"/>
      <c r="C6" s="282"/>
      <c r="D6" s="282"/>
      <c r="J6" s="282"/>
      <c r="K6" s="282"/>
      <c r="L6" s="282"/>
      <c r="M6" s="282"/>
      <c r="N6" s="282"/>
      <c r="V6" s="110" t="s">
        <v>87</v>
      </c>
      <c r="W6" s="110" t="s">
        <v>87</v>
      </c>
    </row>
    <row r="7" spans="1:26" s="220" customFormat="1" ht="17.25" customHeight="1" x14ac:dyDescent="0.2">
      <c r="A7" s="111"/>
      <c r="B7" s="218"/>
      <c r="C7" s="110"/>
      <c r="D7" s="110"/>
      <c r="J7" s="217"/>
      <c r="K7" s="217"/>
      <c r="L7" s="217"/>
      <c r="M7" s="217"/>
      <c r="N7" s="218"/>
    </row>
    <row r="8" spans="1:26" s="220" customFormat="1" ht="16.5" customHeight="1" x14ac:dyDescent="0.2">
      <c r="A8" s="105" t="s">
        <v>168</v>
      </c>
      <c r="B8" s="207"/>
      <c r="C8" s="207"/>
      <c r="D8" s="207"/>
      <c r="L8" s="207"/>
      <c r="M8" s="207"/>
      <c r="N8" s="222" t="s">
        <v>168</v>
      </c>
    </row>
    <row r="9" spans="1:26" s="220" customFormat="1" ht="15.75" customHeight="1" x14ac:dyDescent="0.2">
      <c r="F9" s="224"/>
    </row>
    <row r="10" spans="1:26" s="220" customFormat="1" ht="56.25" x14ac:dyDescent="0.2">
      <c r="A10" s="225" t="s">
        <v>88</v>
      </c>
      <c r="B10" s="207"/>
      <c r="D10" s="282" t="s">
        <v>149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X10" s="110" t="s">
        <v>149</v>
      </c>
    </row>
    <row r="11" spans="1:26" s="220" customFormat="1" ht="15" customHeight="1" x14ac:dyDescent="0.2">
      <c r="A11" s="226" t="s">
        <v>89</v>
      </c>
      <c r="D11" s="217" t="s">
        <v>324</v>
      </c>
      <c r="E11" s="21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26" s="220" customFormat="1" ht="8.25" customHeight="1" x14ac:dyDescent="0.2">
      <c r="A12" s="226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1:26" s="220" customFormat="1" ht="11.25" x14ac:dyDescent="0.2">
      <c r="A13" s="283" t="s">
        <v>325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Y13" s="110" t="s">
        <v>325</v>
      </c>
    </row>
    <row r="14" spans="1:26" s="220" customFormat="1" ht="11.25" x14ac:dyDescent="0.2">
      <c r="A14" s="284" t="s">
        <v>0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</row>
    <row r="15" spans="1:26" s="220" customFormat="1" ht="8.25" customHeight="1" x14ac:dyDescent="0.2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</row>
    <row r="16" spans="1:26" s="220" customFormat="1" ht="11.25" x14ac:dyDescent="0.2">
      <c r="A16" s="283" t="s">
        <v>171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Z16" s="110" t="s">
        <v>171</v>
      </c>
    </row>
    <row r="17" spans="1:27" s="220" customFormat="1" ht="11.25" x14ac:dyDescent="0.2">
      <c r="A17" s="284" t="s">
        <v>90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</row>
    <row r="18" spans="1:27" s="220" customFormat="1" ht="24" customHeight="1" x14ac:dyDescent="0.25">
      <c r="A18" s="285" t="s">
        <v>326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</row>
    <row r="19" spans="1:27" s="220" customFormat="1" ht="8.25" customHeight="1" x14ac:dyDescent="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</row>
    <row r="20" spans="1:27" s="220" customFormat="1" ht="11.25" x14ac:dyDescent="0.2">
      <c r="A20" s="290" t="s">
        <v>173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AA20" s="110" t="s">
        <v>173</v>
      </c>
    </row>
    <row r="21" spans="1:27" s="220" customFormat="1" ht="13.5" customHeight="1" x14ac:dyDescent="0.2">
      <c r="A21" s="284" t="s">
        <v>91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</row>
    <row r="22" spans="1:27" s="220" customFormat="1" ht="15" customHeight="1" x14ac:dyDescent="0.2">
      <c r="A22" s="105" t="s">
        <v>92</v>
      </c>
      <c r="B22" s="232" t="s">
        <v>93</v>
      </c>
      <c r="C22" s="220" t="s">
        <v>94</v>
      </c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27" s="220" customFormat="1" ht="18" customHeight="1" x14ac:dyDescent="0.2">
      <c r="A23" s="105" t="s">
        <v>95</v>
      </c>
      <c r="B23" s="290" t="s">
        <v>174</v>
      </c>
      <c r="C23" s="290"/>
      <c r="D23" s="290"/>
      <c r="E23" s="290"/>
      <c r="F23" s="290"/>
      <c r="G23" s="110"/>
      <c r="H23" s="110"/>
      <c r="I23" s="110"/>
      <c r="J23" s="110"/>
      <c r="K23" s="110"/>
      <c r="L23" s="110"/>
      <c r="M23" s="110"/>
      <c r="N23" s="110"/>
    </row>
    <row r="24" spans="1:27" s="220" customFormat="1" ht="11.25" x14ac:dyDescent="0.2">
      <c r="B24" s="291" t="s">
        <v>96</v>
      </c>
      <c r="C24" s="291"/>
      <c r="D24" s="291"/>
      <c r="E24" s="291"/>
      <c r="F24" s="291"/>
      <c r="G24" s="233"/>
      <c r="H24" s="233"/>
      <c r="I24" s="233"/>
      <c r="J24" s="233"/>
      <c r="K24" s="233"/>
      <c r="L24" s="233"/>
      <c r="M24" s="234"/>
      <c r="N24" s="233"/>
    </row>
    <row r="25" spans="1:27" s="220" customFormat="1" ht="9.75" customHeight="1" x14ac:dyDescent="0.2">
      <c r="D25" s="235"/>
      <c r="E25" s="235"/>
      <c r="F25" s="235"/>
      <c r="G25" s="235"/>
      <c r="H25" s="235"/>
      <c r="I25" s="235"/>
      <c r="J25" s="235"/>
      <c r="K25" s="235"/>
      <c r="L25" s="235"/>
      <c r="M25" s="233"/>
      <c r="N25" s="233"/>
    </row>
    <row r="26" spans="1:27" s="220" customFormat="1" ht="11.25" x14ac:dyDescent="0.2">
      <c r="A26" s="236" t="s">
        <v>97</v>
      </c>
      <c r="D26" s="217" t="s">
        <v>175</v>
      </c>
      <c r="F26" s="237"/>
      <c r="G26" s="237"/>
      <c r="H26" s="237"/>
      <c r="I26" s="237"/>
      <c r="J26" s="237"/>
      <c r="K26" s="237"/>
      <c r="L26" s="237"/>
      <c r="M26" s="237"/>
      <c r="N26" s="237"/>
    </row>
    <row r="27" spans="1:27" s="220" customFormat="1" ht="9.75" customHeight="1" x14ac:dyDescent="0.2"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  <row r="28" spans="1:27" s="220" customFormat="1" ht="12.75" customHeight="1" x14ac:dyDescent="0.2">
      <c r="A28" s="236" t="s">
        <v>98</v>
      </c>
      <c r="C28" s="238">
        <v>210.06</v>
      </c>
      <c r="D28" s="112" t="s">
        <v>327</v>
      </c>
      <c r="E28" s="239" t="s">
        <v>99</v>
      </c>
      <c r="L28" s="240"/>
      <c r="M28" s="240"/>
    </row>
    <row r="29" spans="1:27" s="220" customFormat="1" ht="12.75" customHeight="1" x14ac:dyDescent="0.2">
      <c r="B29" s="220" t="s">
        <v>100</v>
      </c>
      <c r="C29" s="241"/>
      <c r="D29" s="114"/>
      <c r="E29" s="239"/>
    </row>
    <row r="30" spans="1:27" s="220" customFormat="1" ht="12.75" customHeight="1" x14ac:dyDescent="0.2">
      <c r="B30" s="220" t="s">
        <v>101</v>
      </c>
      <c r="C30" s="238">
        <v>0</v>
      </c>
      <c r="D30" s="112" t="s">
        <v>107</v>
      </c>
      <c r="E30" s="239" t="s">
        <v>99</v>
      </c>
      <c r="G30" s="220" t="s">
        <v>102</v>
      </c>
      <c r="L30" s="238">
        <v>44.08</v>
      </c>
      <c r="M30" s="112" t="s">
        <v>328</v>
      </c>
      <c r="N30" s="239" t="s">
        <v>99</v>
      </c>
    </row>
    <row r="31" spans="1:27" s="220" customFormat="1" ht="12.75" customHeight="1" x14ac:dyDescent="0.2">
      <c r="B31" s="220" t="s">
        <v>103</v>
      </c>
      <c r="C31" s="238">
        <v>1.1499999999999999</v>
      </c>
      <c r="D31" s="137" t="s">
        <v>329</v>
      </c>
      <c r="E31" s="239" t="s">
        <v>99</v>
      </c>
      <c r="G31" s="220" t="s">
        <v>104</v>
      </c>
      <c r="L31" s="292">
        <v>153.58000000000001</v>
      </c>
      <c r="M31" s="292"/>
      <c r="N31" s="239" t="s">
        <v>105</v>
      </c>
    </row>
    <row r="32" spans="1:27" s="220" customFormat="1" ht="12.75" customHeight="1" x14ac:dyDescent="0.2">
      <c r="B32" s="220" t="s">
        <v>106</v>
      </c>
      <c r="C32" s="238">
        <v>82.33</v>
      </c>
      <c r="D32" s="137" t="s">
        <v>330</v>
      </c>
      <c r="E32" s="239" t="s">
        <v>99</v>
      </c>
      <c r="G32" s="220" t="s">
        <v>108</v>
      </c>
      <c r="L32" s="292"/>
      <c r="M32" s="292"/>
      <c r="N32" s="239" t="s">
        <v>105</v>
      </c>
    </row>
    <row r="33" spans="1:32" s="220" customFormat="1" ht="12.75" customHeight="1" x14ac:dyDescent="0.2">
      <c r="B33" s="220" t="s">
        <v>109</v>
      </c>
      <c r="C33" s="238">
        <v>91.57</v>
      </c>
      <c r="D33" s="112" t="s">
        <v>331</v>
      </c>
      <c r="E33" s="239" t="s">
        <v>99</v>
      </c>
      <c r="G33" s="220" t="s">
        <v>110</v>
      </c>
      <c r="L33" s="289"/>
      <c r="M33" s="289"/>
    </row>
    <row r="34" spans="1:32" s="220" customFormat="1" ht="12.75" customHeight="1" x14ac:dyDescent="0.2">
      <c r="C34" s="241"/>
      <c r="D34" s="114"/>
      <c r="E34" s="242"/>
      <c r="L34" s="237"/>
      <c r="M34" s="237"/>
    </row>
    <row r="35" spans="1:32" s="220" customFormat="1" ht="9.75" customHeight="1" x14ac:dyDescent="0.2">
      <c r="A35" s="139"/>
    </row>
    <row r="36" spans="1:32" s="220" customFormat="1" ht="36" customHeight="1" x14ac:dyDescent="0.2">
      <c r="A36" s="273" t="s">
        <v>81</v>
      </c>
      <c r="B36" s="262" t="s">
        <v>111</v>
      </c>
      <c r="C36" s="262" t="s">
        <v>112</v>
      </c>
      <c r="D36" s="262"/>
      <c r="E36" s="262"/>
      <c r="F36" s="262" t="s">
        <v>22</v>
      </c>
      <c r="G36" s="262" t="s">
        <v>5</v>
      </c>
      <c r="H36" s="262"/>
      <c r="I36" s="262"/>
      <c r="J36" s="262" t="s">
        <v>113</v>
      </c>
      <c r="K36" s="262"/>
      <c r="L36" s="262"/>
      <c r="M36" s="262" t="s">
        <v>114</v>
      </c>
      <c r="N36" s="262" t="s">
        <v>115</v>
      </c>
    </row>
    <row r="37" spans="1:32" s="220" customFormat="1" ht="36.75" customHeight="1" x14ac:dyDescent="0.2">
      <c r="A37" s="273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</row>
    <row r="38" spans="1:32" s="220" customFormat="1" ht="45" x14ac:dyDescent="0.2">
      <c r="A38" s="273"/>
      <c r="B38" s="262"/>
      <c r="C38" s="262"/>
      <c r="D38" s="262"/>
      <c r="E38" s="262"/>
      <c r="F38" s="262"/>
      <c r="G38" s="140" t="s">
        <v>7</v>
      </c>
      <c r="H38" s="140" t="s">
        <v>116</v>
      </c>
      <c r="I38" s="140" t="s">
        <v>117</v>
      </c>
      <c r="J38" s="140" t="s">
        <v>7</v>
      </c>
      <c r="K38" s="140" t="s">
        <v>116</v>
      </c>
      <c r="L38" s="140" t="s">
        <v>6</v>
      </c>
      <c r="M38" s="262"/>
      <c r="N38" s="262"/>
    </row>
    <row r="39" spans="1:32" s="220" customFormat="1" ht="11.25" x14ac:dyDescent="0.2">
      <c r="A39" s="141">
        <v>1</v>
      </c>
      <c r="B39" s="142">
        <v>2</v>
      </c>
      <c r="C39" s="263">
        <v>3</v>
      </c>
      <c r="D39" s="263"/>
      <c r="E39" s="263"/>
      <c r="F39" s="142">
        <v>4</v>
      </c>
      <c r="G39" s="142">
        <v>5</v>
      </c>
      <c r="H39" s="142">
        <v>6</v>
      </c>
      <c r="I39" s="142">
        <v>7</v>
      </c>
      <c r="J39" s="142">
        <v>8</v>
      </c>
      <c r="K39" s="142">
        <v>9</v>
      </c>
      <c r="L39" s="142">
        <v>10</v>
      </c>
      <c r="M39" s="142">
        <v>11</v>
      </c>
      <c r="N39" s="142">
        <v>12</v>
      </c>
      <c r="O39" s="143"/>
      <c r="P39" s="143"/>
      <c r="Q39" s="143"/>
    </row>
    <row r="40" spans="1:32" s="220" customFormat="1" ht="12" x14ac:dyDescent="0.2">
      <c r="A40" s="294" t="s">
        <v>332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  <c r="AB40" s="144" t="s">
        <v>332</v>
      </c>
    </row>
    <row r="41" spans="1:32" s="220" customFormat="1" ht="12" x14ac:dyDescent="0.2">
      <c r="A41" s="297" t="s">
        <v>333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9"/>
      <c r="AB41" s="144"/>
      <c r="AC41" s="152" t="s">
        <v>333</v>
      </c>
    </row>
    <row r="42" spans="1:32" s="220" customFormat="1" ht="33.75" x14ac:dyDescent="0.2">
      <c r="A42" s="145" t="s">
        <v>8</v>
      </c>
      <c r="B42" s="243" t="s">
        <v>186</v>
      </c>
      <c r="C42" s="300" t="s">
        <v>187</v>
      </c>
      <c r="D42" s="300"/>
      <c r="E42" s="300"/>
      <c r="F42" s="148" t="s">
        <v>17</v>
      </c>
      <c r="G42" s="148"/>
      <c r="H42" s="148"/>
      <c r="I42" s="149">
        <v>1</v>
      </c>
      <c r="J42" s="150"/>
      <c r="K42" s="148"/>
      <c r="L42" s="150"/>
      <c r="M42" s="148"/>
      <c r="N42" s="151"/>
      <c r="AB42" s="144"/>
      <c r="AC42" s="152"/>
      <c r="AD42" s="152" t="s">
        <v>187</v>
      </c>
    </row>
    <row r="43" spans="1:32" s="220" customFormat="1" ht="22.5" x14ac:dyDescent="0.2">
      <c r="A43" s="153"/>
      <c r="B43" s="167" t="s">
        <v>188</v>
      </c>
      <c r="C43" s="282" t="s">
        <v>189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93"/>
      <c r="AB43" s="144"/>
      <c r="AC43" s="152"/>
      <c r="AD43" s="152"/>
      <c r="AE43" s="110" t="s">
        <v>189</v>
      </c>
    </row>
    <row r="44" spans="1:32" s="220" customFormat="1" ht="33.75" x14ac:dyDescent="0.2">
      <c r="A44" s="153"/>
      <c r="B44" s="167" t="s">
        <v>150</v>
      </c>
      <c r="C44" s="282" t="s">
        <v>151</v>
      </c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93"/>
      <c r="AB44" s="144"/>
      <c r="AC44" s="152"/>
      <c r="AD44" s="152"/>
      <c r="AE44" s="110" t="s">
        <v>151</v>
      </c>
    </row>
    <row r="45" spans="1:32" s="220" customFormat="1" ht="33.75" x14ac:dyDescent="0.2">
      <c r="A45" s="153"/>
      <c r="B45" s="167" t="s">
        <v>334</v>
      </c>
      <c r="C45" s="282" t="s">
        <v>335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93"/>
      <c r="AB45" s="144"/>
      <c r="AC45" s="152"/>
      <c r="AD45" s="152"/>
      <c r="AE45" s="110" t="s">
        <v>335</v>
      </c>
    </row>
    <row r="46" spans="1:32" s="220" customFormat="1" ht="12" x14ac:dyDescent="0.2">
      <c r="A46" s="155"/>
      <c r="B46" s="167" t="s">
        <v>194</v>
      </c>
      <c r="C46" s="282" t="s">
        <v>195</v>
      </c>
      <c r="D46" s="282"/>
      <c r="E46" s="282"/>
      <c r="F46" s="160" t="s">
        <v>122</v>
      </c>
      <c r="G46" s="157">
        <v>0.52</v>
      </c>
      <c r="H46" s="157">
        <v>0.45</v>
      </c>
      <c r="I46" s="162">
        <v>0.23400000000000001</v>
      </c>
      <c r="J46" s="159">
        <v>9.92</v>
      </c>
      <c r="K46" s="160"/>
      <c r="L46" s="159">
        <v>2.3199999999999998</v>
      </c>
      <c r="M46" s="160"/>
      <c r="N46" s="161"/>
      <c r="AB46" s="144"/>
      <c r="AC46" s="152"/>
      <c r="AD46" s="152"/>
      <c r="AF46" s="110" t="s">
        <v>195</v>
      </c>
    </row>
    <row r="47" spans="1:32" s="220" customFormat="1" ht="22.5" x14ac:dyDescent="0.2">
      <c r="A47" s="155"/>
      <c r="B47" s="167" t="s">
        <v>196</v>
      </c>
      <c r="C47" s="282" t="s">
        <v>197</v>
      </c>
      <c r="D47" s="282"/>
      <c r="E47" s="282"/>
      <c r="F47" s="160" t="s">
        <v>152</v>
      </c>
      <c r="G47" s="162">
        <v>3.5000000000000003E-2</v>
      </c>
      <c r="H47" s="163">
        <v>0</v>
      </c>
      <c r="I47" s="163">
        <v>0</v>
      </c>
      <c r="J47" s="159">
        <v>28.22</v>
      </c>
      <c r="K47" s="160"/>
      <c r="L47" s="159">
        <v>0</v>
      </c>
      <c r="M47" s="160"/>
      <c r="N47" s="161"/>
      <c r="AB47" s="144"/>
      <c r="AC47" s="152"/>
      <c r="AD47" s="152"/>
      <c r="AF47" s="110" t="s">
        <v>197</v>
      </c>
    </row>
    <row r="48" spans="1:32" s="220" customFormat="1" ht="22.5" x14ac:dyDescent="0.2">
      <c r="A48" s="155"/>
      <c r="B48" s="167" t="s">
        <v>198</v>
      </c>
      <c r="C48" s="282" t="s">
        <v>199</v>
      </c>
      <c r="D48" s="282"/>
      <c r="E48" s="282"/>
      <c r="F48" s="160" t="s">
        <v>200</v>
      </c>
      <c r="G48" s="164">
        <v>0.1</v>
      </c>
      <c r="H48" s="163">
        <v>0</v>
      </c>
      <c r="I48" s="163">
        <v>0</v>
      </c>
      <c r="J48" s="159">
        <v>1</v>
      </c>
      <c r="K48" s="160"/>
      <c r="L48" s="159">
        <v>0</v>
      </c>
      <c r="M48" s="160"/>
      <c r="N48" s="161"/>
      <c r="AB48" s="144"/>
      <c r="AC48" s="152"/>
      <c r="AD48" s="152"/>
      <c r="AF48" s="110" t="s">
        <v>199</v>
      </c>
    </row>
    <row r="49" spans="1:36" s="220" customFormat="1" ht="12" x14ac:dyDescent="0.2">
      <c r="A49" s="244"/>
      <c r="B49" s="245">
        <v>1</v>
      </c>
      <c r="C49" s="282" t="s">
        <v>118</v>
      </c>
      <c r="D49" s="282"/>
      <c r="E49" s="282"/>
      <c r="F49" s="160"/>
      <c r="G49" s="160"/>
      <c r="H49" s="160"/>
      <c r="I49" s="160"/>
      <c r="J49" s="159">
        <v>5.16</v>
      </c>
      <c r="K49" s="157">
        <v>0.45</v>
      </c>
      <c r="L49" s="159">
        <v>2.3199999999999998</v>
      </c>
      <c r="M49" s="157">
        <v>23.77</v>
      </c>
      <c r="N49" s="166">
        <v>55</v>
      </c>
      <c r="AB49" s="144"/>
      <c r="AC49" s="152"/>
      <c r="AD49" s="152"/>
      <c r="AG49" s="110" t="s">
        <v>118</v>
      </c>
    </row>
    <row r="50" spans="1:36" s="220" customFormat="1" ht="12" x14ac:dyDescent="0.2">
      <c r="A50" s="244"/>
      <c r="B50" s="245">
        <v>4</v>
      </c>
      <c r="C50" s="282" t="s">
        <v>120</v>
      </c>
      <c r="D50" s="282"/>
      <c r="E50" s="282"/>
      <c r="F50" s="160"/>
      <c r="G50" s="160"/>
      <c r="H50" s="160"/>
      <c r="I50" s="160"/>
      <c r="J50" s="159">
        <v>1.0900000000000001</v>
      </c>
      <c r="K50" s="163">
        <v>0</v>
      </c>
      <c r="L50" s="159">
        <v>0</v>
      </c>
      <c r="M50" s="157">
        <v>7.88</v>
      </c>
      <c r="N50" s="161"/>
      <c r="AB50" s="144"/>
      <c r="AC50" s="152"/>
      <c r="AD50" s="152"/>
      <c r="AG50" s="110" t="s">
        <v>120</v>
      </c>
    </row>
    <row r="51" spans="1:36" s="220" customFormat="1" ht="12" x14ac:dyDescent="0.2">
      <c r="A51" s="244"/>
      <c r="B51" s="167"/>
      <c r="C51" s="282" t="s">
        <v>121</v>
      </c>
      <c r="D51" s="282"/>
      <c r="E51" s="282"/>
      <c r="F51" s="160" t="s">
        <v>122</v>
      </c>
      <c r="G51" s="157">
        <v>0.52</v>
      </c>
      <c r="H51" s="157">
        <v>0.45</v>
      </c>
      <c r="I51" s="162">
        <v>0.23400000000000001</v>
      </c>
      <c r="J51" s="167"/>
      <c r="K51" s="160"/>
      <c r="L51" s="167"/>
      <c r="M51" s="160"/>
      <c r="N51" s="161"/>
      <c r="AB51" s="144"/>
      <c r="AC51" s="152"/>
      <c r="AD51" s="152"/>
      <c r="AH51" s="110" t="s">
        <v>121</v>
      </c>
    </row>
    <row r="52" spans="1:36" s="220" customFormat="1" ht="12" x14ac:dyDescent="0.2">
      <c r="A52" s="244"/>
      <c r="B52" s="167"/>
      <c r="C52" s="301" t="s">
        <v>123</v>
      </c>
      <c r="D52" s="301"/>
      <c r="E52" s="301"/>
      <c r="F52" s="170"/>
      <c r="G52" s="170"/>
      <c r="H52" s="170"/>
      <c r="I52" s="170"/>
      <c r="J52" s="171">
        <v>6.25</v>
      </c>
      <c r="K52" s="170"/>
      <c r="L52" s="171">
        <v>2.3199999999999998</v>
      </c>
      <c r="M52" s="170"/>
      <c r="N52" s="172"/>
      <c r="AB52" s="144"/>
      <c r="AC52" s="152"/>
      <c r="AD52" s="152"/>
      <c r="AI52" s="110" t="s">
        <v>123</v>
      </c>
    </row>
    <row r="53" spans="1:36" s="220" customFormat="1" ht="12" x14ac:dyDescent="0.2">
      <c r="A53" s="244"/>
      <c r="B53" s="167"/>
      <c r="C53" s="282" t="s">
        <v>124</v>
      </c>
      <c r="D53" s="282"/>
      <c r="E53" s="282"/>
      <c r="F53" s="160"/>
      <c r="G53" s="160"/>
      <c r="H53" s="160"/>
      <c r="I53" s="160"/>
      <c r="J53" s="167"/>
      <c r="K53" s="160"/>
      <c r="L53" s="159">
        <v>2.3199999999999998</v>
      </c>
      <c r="M53" s="160"/>
      <c r="N53" s="166">
        <v>55</v>
      </c>
      <c r="AB53" s="144"/>
      <c r="AC53" s="152"/>
      <c r="AD53" s="152"/>
      <c r="AH53" s="110" t="s">
        <v>124</v>
      </c>
    </row>
    <row r="54" spans="1:36" s="220" customFormat="1" ht="22.5" x14ac:dyDescent="0.2">
      <c r="A54" s="244"/>
      <c r="B54" s="167" t="s">
        <v>201</v>
      </c>
      <c r="C54" s="282" t="s">
        <v>202</v>
      </c>
      <c r="D54" s="282"/>
      <c r="E54" s="282"/>
      <c r="F54" s="160" t="s">
        <v>125</v>
      </c>
      <c r="G54" s="163">
        <v>90</v>
      </c>
      <c r="H54" s="160"/>
      <c r="I54" s="163">
        <v>90</v>
      </c>
      <c r="J54" s="167"/>
      <c r="K54" s="160"/>
      <c r="L54" s="159">
        <v>2.09</v>
      </c>
      <c r="M54" s="160"/>
      <c r="N54" s="166">
        <v>50</v>
      </c>
      <c r="AB54" s="144"/>
      <c r="AC54" s="152"/>
      <c r="AD54" s="152"/>
      <c r="AH54" s="110" t="s">
        <v>202</v>
      </c>
    </row>
    <row r="55" spans="1:36" s="220" customFormat="1" ht="22.5" x14ac:dyDescent="0.2">
      <c r="A55" s="244"/>
      <c r="B55" s="167" t="s">
        <v>203</v>
      </c>
      <c r="C55" s="282" t="s">
        <v>204</v>
      </c>
      <c r="D55" s="282"/>
      <c r="E55" s="282"/>
      <c r="F55" s="160" t="s">
        <v>125</v>
      </c>
      <c r="G55" s="163">
        <v>46</v>
      </c>
      <c r="H55" s="160"/>
      <c r="I55" s="163">
        <v>46</v>
      </c>
      <c r="J55" s="167"/>
      <c r="K55" s="160"/>
      <c r="L55" s="159">
        <v>1.07</v>
      </c>
      <c r="M55" s="160"/>
      <c r="N55" s="166">
        <v>25</v>
      </c>
      <c r="AB55" s="144"/>
      <c r="AC55" s="152"/>
      <c r="AD55" s="152"/>
      <c r="AH55" s="110" t="s">
        <v>204</v>
      </c>
    </row>
    <row r="56" spans="1:36" s="220" customFormat="1" ht="12" x14ac:dyDescent="0.2">
      <c r="A56" s="173"/>
      <c r="B56" s="187"/>
      <c r="C56" s="300" t="s">
        <v>126</v>
      </c>
      <c r="D56" s="300"/>
      <c r="E56" s="300"/>
      <c r="F56" s="148"/>
      <c r="G56" s="148"/>
      <c r="H56" s="148"/>
      <c r="I56" s="148"/>
      <c r="J56" s="150"/>
      <c r="K56" s="148"/>
      <c r="L56" s="175">
        <v>5.48</v>
      </c>
      <c r="M56" s="170"/>
      <c r="N56" s="176">
        <v>130</v>
      </c>
      <c r="AB56" s="144"/>
      <c r="AC56" s="152"/>
      <c r="AD56" s="152"/>
      <c r="AJ56" s="152" t="s">
        <v>126</v>
      </c>
    </row>
    <row r="57" spans="1:36" s="220" customFormat="1" ht="33.75" x14ac:dyDescent="0.2">
      <c r="A57" s="145" t="s">
        <v>29</v>
      </c>
      <c r="B57" s="243" t="s">
        <v>186</v>
      </c>
      <c r="C57" s="300" t="s">
        <v>187</v>
      </c>
      <c r="D57" s="300"/>
      <c r="E57" s="300"/>
      <c r="F57" s="148" t="s">
        <v>17</v>
      </c>
      <c r="G57" s="148"/>
      <c r="H57" s="148"/>
      <c r="I57" s="149">
        <v>1</v>
      </c>
      <c r="J57" s="150"/>
      <c r="K57" s="148"/>
      <c r="L57" s="150"/>
      <c r="M57" s="148"/>
      <c r="N57" s="151"/>
      <c r="AB57" s="144"/>
      <c r="AC57" s="152"/>
      <c r="AD57" s="152" t="s">
        <v>187</v>
      </c>
      <c r="AJ57" s="152"/>
    </row>
    <row r="58" spans="1:36" s="220" customFormat="1" ht="33.75" x14ac:dyDescent="0.2">
      <c r="A58" s="153"/>
      <c r="B58" s="167" t="s">
        <v>150</v>
      </c>
      <c r="C58" s="282" t="s">
        <v>151</v>
      </c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93"/>
      <c r="AB58" s="144"/>
      <c r="AC58" s="152"/>
      <c r="AD58" s="152"/>
      <c r="AE58" s="110" t="s">
        <v>151</v>
      </c>
      <c r="AJ58" s="152"/>
    </row>
    <row r="59" spans="1:36" s="220" customFormat="1" ht="33.75" x14ac:dyDescent="0.2">
      <c r="A59" s="153"/>
      <c r="B59" s="167" t="s">
        <v>334</v>
      </c>
      <c r="C59" s="282" t="s">
        <v>335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93"/>
      <c r="AB59" s="144"/>
      <c r="AC59" s="152"/>
      <c r="AD59" s="152"/>
      <c r="AE59" s="110" t="s">
        <v>335</v>
      </c>
      <c r="AJ59" s="152"/>
    </row>
    <row r="60" spans="1:36" s="220" customFormat="1" ht="12" x14ac:dyDescent="0.2">
      <c r="A60" s="155"/>
      <c r="B60" s="167" t="s">
        <v>194</v>
      </c>
      <c r="C60" s="282" t="s">
        <v>195</v>
      </c>
      <c r="D60" s="282"/>
      <c r="E60" s="282"/>
      <c r="F60" s="160" t="s">
        <v>122</v>
      </c>
      <c r="G60" s="157">
        <v>0.52</v>
      </c>
      <c r="H60" s="164">
        <v>1.5</v>
      </c>
      <c r="I60" s="157">
        <v>0.78</v>
      </c>
      <c r="J60" s="159">
        <v>9.92</v>
      </c>
      <c r="K60" s="160"/>
      <c r="L60" s="159">
        <v>7.74</v>
      </c>
      <c r="M60" s="160"/>
      <c r="N60" s="161"/>
      <c r="AB60" s="144"/>
      <c r="AC60" s="152"/>
      <c r="AD60" s="152"/>
      <c r="AF60" s="110" t="s">
        <v>195</v>
      </c>
      <c r="AJ60" s="152"/>
    </row>
    <row r="61" spans="1:36" s="220" customFormat="1" ht="22.5" x14ac:dyDescent="0.2">
      <c r="A61" s="155"/>
      <c r="B61" s="167" t="s">
        <v>196</v>
      </c>
      <c r="C61" s="282" t="s">
        <v>197</v>
      </c>
      <c r="D61" s="282"/>
      <c r="E61" s="282"/>
      <c r="F61" s="160" t="s">
        <v>152</v>
      </c>
      <c r="G61" s="162">
        <v>3.5000000000000003E-2</v>
      </c>
      <c r="H61" s="160"/>
      <c r="I61" s="162">
        <v>3.5000000000000003E-2</v>
      </c>
      <c r="J61" s="159">
        <v>28.22</v>
      </c>
      <c r="K61" s="160"/>
      <c r="L61" s="159">
        <v>0.99</v>
      </c>
      <c r="M61" s="160"/>
      <c r="N61" s="161"/>
      <c r="AB61" s="144"/>
      <c r="AC61" s="152"/>
      <c r="AD61" s="152"/>
      <c r="AF61" s="110" t="s">
        <v>197</v>
      </c>
      <c r="AJ61" s="152"/>
    </row>
    <row r="62" spans="1:36" s="220" customFormat="1" ht="22.5" x14ac:dyDescent="0.2">
      <c r="A62" s="155"/>
      <c r="B62" s="167" t="s">
        <v>198</v>
      </c>
      <c r="C62" s="282" t="s">
        <v>199</v>
      </c>
      <c r="D62" s="282"/>
      <c r="E62" s="282"/>
      <c r="F62" s="160" t="s">
        <v>200</v>
      </c>
      <c r="G62" s="164">
        <v>0.1</v>
      </c>
      <c r="H62" s="160"/>
      <c r="I62" s="164">
        <v>0.1</v>
      </c>
      <c r="J62" s="159">
        <v>1</v>
      </c>
      <c r="K62" s="160"/>
      <c r="L62" s="159">
        <v>0.1</v>
      </c>
      <c r="M62" s="160"/>
      <c r="N62" s="161"/>
      <c r="AB62" s="144"/>
      <c r="AC62" s="152"/>
      <c r="AD62" s="152"/>
      <c r="AF62" s="110" t="s">
        <v>199</v>
      </c>
      <c r="AJ62" s="152"/>
    </row>
    <row r="63" spans="1:36" s="220" customFormat="1" ht="12" x14ac:dyDescent="0.2">
      <c r="A63" s="244"/>
      <c r="B63" s="245">
        <v>1</v>
      </c>
      <c r="C63" s="282" t="s">
        <v>118</v>
      </c>
      <c r="D63" s="282"/>
      <c r="E63" s="282"/>
      <c r="F63" s="160"/>
      <c r="G63" s="160"/>
      <c r="H63" s="160"/>
      <c r="I63" s="160"/>
      <c r="J63" s="159">
        <v>5.16</v>
      </c>
      <c r="K63" s="164">
        <v>1.5</v>
      </c>
      <c r="L63" s="159">
        <v>7.74</v>
      </c>
      <c r="M63" s="157">
        <v>23.77</v>
      </c>
      <c r="N63" s="166">
        <v>184</v>
      </c>
      <c r="AB63" s="144"/>
      <c r="AC63" s="152"/>
      <c r="AD63" s="152"/>
      <c r="AG63" s="110" t="s">
        <v>118</v>
      </c>
      <c r="AJ63" s="152"/>
    </row>
    <row r="64" spans="1:36" s="220" customFormat="1" ht="12" x14ac:dyDescent="0.2">
      <c r="A64" s="244"/>
      <c r="B64" s="245">
        <v>4</v>
      </c>
      <c r="C64" s="282" t="s">
        <v>120</v>
      </c>
      <c r="D64" s="282"/>
      <c r="E64" s="282"/>
      <c r="F64" s="160"/>
      <c r="G64" s="160"/>
      <c r="H64" s="160"/>
      <c r="I64" s="160"/>
      <c r="J64" s="159">
        <v>1.0900000000000001</v>
      </c>
      <c r="K64" s="160"/>
      <c r="L64" s="159">
        <v>1.0900000000000001</v>
      </c>
      <c r="M64" s="157">
        <v>7.88</v>
      </c>
      <c r="N64" s="166">
        <v>9</v>
      </c>
      <c r="AB64" s="144"/>
      <c r="AC64" s="152"/>
      <c r="AD64" s="152"/>
      <c r="AG64" s="110" t="s">
        <v>120</v>
      </c>
      <c r="AJ64" s="152"/>
    </row>
    <row r="65" spans="1:38" s="220" customFormat="1" ht="12" x14ac:dyDescent="0.2">
      <c r="A65" s="244"/>
      <c r="B65" s="167"/>
      <c r="C65" s="282" t="s">
        <v>121</v>
      </c>
      <c r="D65" s="282"/>
      <c r="E65" s="282"/>
      <c r="F65" s="160" t="s">
        <v>122</v>
      </c>
      <c r="G65" s="157">
        <v>0.52</v>
      </c>
      <c r="H65" s="164">
        <v>1.5</v>
      </c>
      <c r="I65" s="157">
        <v>0.78</v>
      </c>
      <c r="J65" s="167"/>
      <c r="K65" s="160"/>
      <c r="L65" s="167"/>
      <c r="M65" s="160"/>
      <c r="N65" s="161"/>
      <c r="AB65" s="144"/>
      <c r="AC65" s="152"/>
      <c r="AD65" s="152"/>
      <c r="AH65" s="110" t="s">
        <v>121</v>
      </c>
      <c r="AJ65" s="152"/>
    </row>
    <row r="66" spans="1:38" s="220" customFormat="1" ht="12" x14ac:dyDescent="0.2">
      <c r="A66" s="244"/>
      <c r="B66" s="167"/>
      <c r="C66" s="301" t="s">
        <v>123</v>
      </c>
      <c r="D66" s="301"/>
      <c r="E66" s="301"/>
      <c r="F66" s="170"/>
      <c r="G66" s="170"/>
      <c r="H66" s="170"/>
      <c r="I66" s="170"/>
      <c r="J66" s="171">
        <v>6.25</v>
      </c>
      <c r="K66" s="170"/>
      <c r="L66" s="171">
        <v>8.83</v>
      </c>
      <c r="M66" s="170"/>
      <c r="N66" s="172"/>
      <c r="AB66" s="144"/>
      <c r="AC66" s="152"/>
      <c r="AD66" s="152"/>
      <c r="AI66" s="110" t="s">
        <v>123</v>
      </c>
      <c r="AJ66" s="152"/>
    </row>
    <row r="67" spans="1:38" s="220" customFormat="1" ht="12" x14ac:dyDescent="0.2">
      <c r="A67" s="244"/>
      <c r="B67" s="167"/>
      <c r="C67" s="282" t="s">
        <v>124</v>
      </c>
      <c r="D67" s="282"/>
      <c r="E67" s="282"/>
      <c r="F67" s="160"/>
      <c r="G67" s="160"/>
      <c r="H67" s="160"/>
      <c r="I67" s="160"/>
      <c r="J67" s="167"/>
      <c r="K67" s="160"/>
      <c r="L67" s="159">
        <v>7.74</v>
      </c>
      <c r="M67" s="160"/>
      <c r="N67" s="166">
        <v>184</v>
      </c>
      <c r="AB67" s="144"/>
      <c r="AC67" s="152"/>
      <c r="AD67" s="152"/>
      <c r="AH67" s="110" t="s">
        <v>124</v>
      </c>
      <c r="AJ67" s="152"/>
    </row>
    <row r="68" spans="1:38" s="220" customFormat="1" ht="22.5" x14ac:dyDescent="0.2">
      <c r="A68" s="244"/>
      <c r="B68" s="167" t="s">
        <v>201</v>
      </c>
      <c r="C68" s="282" t="s">
        <v>202</v>
      </c>
      <c r="D68" s="282"/>
      <c r="E68" s="282"/>
      <c r="F68" s="160" t="s">
        <v>125</v>
      </c>
      <c r="G68" s="163">
        <v>90</v>
      </c>
      <c r="H68" s="160"/>
      <c r="I68" s="163">
        <v>90</v>
      </c>
      <c r="J68" s="167"/>
      <c r="K68" s="160"/>
      <c r="L68" s="159">
        <v>6.97</v>
      </c>
      <c r="M68" s="160"/>
      <c r="N68" s="166">
        <v>166</v>
      </c>
      <c r="AB68" s="144"/>
      <c r="AC68" s="152"/>
      <c r="AD68" s="152"/>
      <c r="AH68" s="110" t="s">
        <v>202</v>
      </c>
      <c r="AJ68" s="152"/>
    </row>
    <row r="69" spans="1:38" s="220" customFormat="1" ht="22.5" x14ac:dyDescent="0.2">
      <c r="A69" s="244"/>
      <c r="B69" s="167" t="s">
        <v>203</v>
      </c>
      <c r="C69" s="282" t="s">
        <v>204</v>
      </c>
      <c r="D69" s="282"/>
      <c r="E69" s="282"/>
      <c r="F69" s="160" t="s">
        <v>125</v>
      </c>
      <c r="G69" s="163">
        <v>46</v>
      </c>
      <c r="H69" s="160"/>
      <c r="I69" s="163">
        <v>46</v>
      </c>
      <c r="J69" s="167"/>
      <c r="K69" s="160"/>
      <c r="L69" s="159">
        <v>3.56</v>
      </c>
      <c r="M69" s="160"/>
      <c r="N69" s="166">
        <v>85</v>
      </c>
      <c r="AB69" s="144"/>
      <c r="AC69" s="152"/>
      <c r="AD69" s="152"/>
      <c r="AH69" s="110" t="s">
        <v>204</v>
      </c>
      <c r="AJ69" s="152"/>
    </row>
    <row r="70" spans="1:38" s="220" customFormat="1" ht="12" x14ac:dyDescent="0.2">
      <c r="A70" s="173"/>
      <c r="B70" s="187"/>
      <c r="C70" s="300" t="s">
        <v>126</v>
      </c>
      <c r="D70" s="300"/>
      <c r="E70" s="300"/>
      <c r="F70" s="148"/>
      <c r="G70" s="148"/>
      <c r="H70" s="148"/>
      <c r="I70" s="148"/>
      <c r="J70" s="150"/>
      <c r="K70" s="148"/>
      <c r="L70" s="175">
        <v>19.36</v>
      </c>
      <c r="M70" s="170"/>
      <c r="N70" s="176">
        <v>444</v>
      </c>
      <c r="AB70" s="144"/>
      <c r="AC70" s="152"/>
      <c r="AD70" s="152"/>
      <c r="AJ70" s="152" t="s">
        <v>126</v>
      </c>
    </row>
    <row r="71" spans="1:38" s="220" customFormat="1" ht="22.5" x14ac:dyDescent="0.2">
      <c r="A71" s="145" t="s">
        <v>206</v>
      </c>
      <c r="B71" s="243" t="s">
        <v>336</v>
      </c>
      <c r="C71" s="300" t="s">
        <v>337</v>
      </c>
      <c r="D71" s="300"/>
      <c r="E71" s="300"/>
      <c r="F71" s="148" t="s">
        <v>17</v>
      </c>
      <c r="G71" s="148"/>
      <c r="H71" s="148"/>
      <c r="I71" s="149">
        <v>1</v>
      </c>
      <c r="J71" s="179">
        <v>66666.67</v>
      </c>
      <c r="K71" s="148"/>
      <c r="L71" s="179">
        <v>10822.56</v>
      </c>
      <c r="M71" s="181">
        <v>6.16</v>
      </c>
      <c r="N71" s="178">
        <v>66667</v>
      </c>
      <c r="AB71" s="144"/>
      <c r="AC71" s="152"/>
      <c r="AD71" s="152" t="s">
        <v>337</v>
      </c>
      <c r="AJ71" s="152"/>
    </row>
    <row r="72" spans="1:38" s="220" customFormat="1" ht="12" x14ac:dyDescent="0.2">
      <c r="A72" s="173"/>
      <c r="B72" s="187"/>
      <c r="C72" s="282" t="s">
        <v>209</v>
      </c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93"/>
      <c r="AB72" s="144"/>
      <c r="AC72" s="152"/>
      <c r="AD72" s="152"/>
      <c r="AJ72" s="152"/>
      <c r="AK72" s="110" t="s">
        <v>209</v>
      </c>
    </row>
    <row r="73" spans="1:38" s="220" customFormat="1" ht="12" x14ac:dyDescent="0.2">
      <c r="A73" s="168"/>
      <c r="B73" s="246"/>
      <c r="C73" s="282" t="s">
        <v>338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93"/>
      <c r="AB73" s="144"/>
      <c r="AC73" s="152"/>
      <c r="AD73" s="152"/>
      <c r="AJ73" s="152"/>
      <c r="AL73" s="110" t="s">
        <v>338</v>
      </c>
    </row>
    <row r="74" spans="1:38" s="220" customFormat="1" ht="12" x14ac:dyDescent="0.2">
      <c r="A74" s="173"/>
      <c r="B74" s="187"/>
      <c r="C74" s="300" t="s">
        <v>126</v>
      </c>
      <c r="D74" s="300"/>
      <c r="E74" s="300"/>
      <c r="F74" s="148"/>
      <c r="G74" s="148"/>
      <c r="H74" s="148"/>
      <c r="I74" s="148"/>
      <c r="J74" s="150"/>
      <c r="K74" s="148"/>
      <c r="L74" s="179">
        <v>10822.56</v>
      </c>
      <c r="M74" s="170"/>
      <c r="N74" s="178">
        <v>66667</v>
      </c>
      <c r="AB74" s="144"/>
      <c r="AC74" s="152"/>
      <c r="AD74" s="152"/>
      <c r="AJ74" s="152" t="s">
        <v>126</v>
      </c>
    </row>
    <row r="75" spans="1:38" s="220" customFormat="1" ht="12" x14ac:dyDescent="0.2">
      <c r="A75" s="297" t="s">
        <v>339</v>
      </c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9"/>
      <c r="AB75" s="144"/>
      <c r="AC75" s="152" t="s">
        <v>339</v>
      </c>
      <c r="AD75" s="152"/>
      <c r="AJ75" s="152"/>
    </row>
    <row r="76" spans="1:38" s="220" customFormat="1" ht="33.75" x14ac:dyDescent="0.2">
      <c r="A76" s="145" t="s">
        <v>119</v>
      </c>
      <c r="B76" s="243" t="s">
        <v>186</v>
      </c>
      <c r="C76" s="300" t="s">
        <v>187</v>
      </c>
      <c r="D76" s="300"/>
      <c r="E76" s="300"/>
      <c r="F76" s="148" t="s">
        <v>17</v>
      </c>
      <c r="G76" s="148"/>
      <c r="H76" s="148"/>
      <c r="I76" s="149">
        <v>1</v>
      </c>
      <c r="J76" s="150"/>
      <c r="K76" s="148"/>
      <c r="L76" s="150"/>
      <c r="M76" s="148"/>
      <c r="N76" s="151"/>
      <c r="AB76" s="144"/>
      <c r="AC76" s="152"/>
      <c r="AD76" s="152" t="s">
        <v>187</v>
      </c>
      <c r="AJ76" s="152"/>
    </row>
    <row r="77" spans="1:38" s="220" customFormat="1" ht="22.5" x14ac:dyDescent="0.2">
      <c r="A77" s="153"/>
      <c r="B77" s="167" t="s">
        <v>188</v>
      </c>
      <c r="C77" s="282" t="s">
        <v>189</v>
      </c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93"/>
      <c r="AB77" s="144"/>
      <c r="AC77" s="152"/>
      <c r="AD77" s="152"/>
      <c r="AE77" s="110" t="s">
        <v>189</v>
      </c>
      <c r="AJ77" s="152"/>
    </row>
    <row r="78" spans="1:38" s="220" customFormat="1" ht="33.75" x14ac:dyDescent="0.2">
      <c r="A78" s="153"/>
      <c r="B78" s="167" t="s">
        <v>150</v>
      </c>
      <c r="C78" s="282" t="s">
        <v>151</v>
      </c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93"/>
      <c r="AB78" s="144"/>
      <c r="AC78" s="152"/>
      <c r="AD78" s="152"/>
      <c r="AE78" s="110" t="s">
        <v>151</v>
      </c>
      <c r="AJ78" s="152"/>
    </row>
    <row r="79" spans="1:38" s="220" customFormat="1" ht="33.75" x14ac:dyDescent="0.2">
      <c r="A79" s="153"/>
      <c r="B79" s="167" t="s">
        <v>334</v>
      </c>
      <c r="C79" s="282" t="s">
        <v>335</v>
      </c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93"/>
      <c r="AB79" s="144"/>
      <c r="AC79" s="152"/>
      <c r="AD79" s="152"/>
      <c r="AE79" s="110" t="s">
        <v>335</v>
      </c>
      <c r="AJ79" s="152"/>
    </row>
    <row r="80" spans="1:38" s="220" customFormat="1" ht="12" x14ac:dyDescent="0.2">
      <c r="A80" s="155"/>
      <c r="B80" s="167" t="s">
        <v>194</v>
      </c>
      <c r="C80" s="282" t="s">
        <v>195</v>
      </c>
      <c r="D80" s="282"/>
      <c r="E80" s="282"/>
      <c r="F80" s="160" t="s">
        <v>122</v>
      </c>
      <c r="G80" s="157">
        <v>0.52</v>
      </c>
      <c r="H80" s="157">
        <v>0.45</v>
      </c>
      <c r="I80" s="162">
        <v>0.23400000000000001</v>
      </c>
      <c r="J80" s="159">
        <v>9.92</v>
      </c>
      <c r="K80" s="160"/>
      <c r="L80" s="159">
        <v>2.3199999999999998</v>
      </c>
      <c r="M80" s="160"/>
      <c r="N80" s="161"/>
      <c r="AB80" s="144"/>
      <c r="AC80" s="152"/>
      <c r="AD80" s="152"/>
      <c r="AF80" s="110" t="s">
        <v>195</v>
      </c>
      <c r="AJ80" s="152"/>
    </row>
    <row r="81" spans="1:36" s="220" customFormat="1" ht="22.5" x14ac:dyDescent="0.2">
      <c r="A81" s="155"/>
      <c r="B81" s="167" t="s">
        <v>196</v>
      </c>
      <c r="C81" s="282" t="s">
        <v>197</v>
      </c>
      <c r="D81" s="282"/>
      <c r="E81" s="282"/>
      <c r="F81" s="160" t="s">
        <v>152</v>
      </c>
      <c r="G81" s="162">
        <v>3.5000000000000003E-2</v>
      </c>
      <c r="H81" s="163">
        <v>0</v>
      </c>
      <c r="I81" s="163">
        <v>0</v>
      </c>
      <c r="J81" s="159">
        <v>28.22</v>
      </c>
      <c r="K81" s="160"/>
      <c r="L81" s="159">
        <v>0</v>
      </c>
      <c r="M81" s="160"/>
      <c r="N81" s="161"/>
      <c r="AB81" s="144"/>
      <c r="AC81" s="152"/>
      <c r="AD81" s="152"/>
      <c r="AF81" s="110" t="s">
        <v>197</v>
      </c>
      <c r="AJ81" s="152"/>
    </row>
    <row r="82" spans="1:36" s="220" customFormat="1" ht="22.5" x14ac:dyDescent="0.2">
      <c r="A82" s="155"/>
      <c r="B82" s="167" t="s">
        <v>198</v>
      </c>
      <c r="C82" s="282" t="s">
        <v>199</v>
      </c>
      <c r="D82" s="282"/>
      <c r="E82" s="282"/>
      <c r="F82" s="160" t="s">
        <v>200</v>
      </c>
      <c r="G82" s="164">
        <v>0.1</v>
      </c>
      <c r="H82" s="163">
        <v>0</v>
      </c>
      <c r="I82" s="163">
        <v>0</v>
      </c>
      <c r="J82" s="159">
        <v>1</v>
      </c>
      <c r="K82" s="160"/>
      <c r="L82" s="159">
        <v>0</v>
      </c>
      <c r="M82" s="160"/>
      <c r="N82" s="161"/>
      <c r="AB82" s="144"/>
      <c r="AC82" s="152"/>
      <c r="AD82" s="152"/>
      <c r="AF82" s="110" t="s">
        <v>199</v>
      </c>
      <c r="AJ82" s="152"/>
    </row>
    <row r="83" spans="1:36" s="220" customFormat="1" ht="12" x14ac:dyDescent="0.2">
      <c r="A83" s="244"/>
      <c r="B83" s="245">
        <v>1</v>
      </c>
      <c r="C83" s="282" t="s">
        <v>118</v>
      </c>
      <c r="D83" s="282"/>
      <c r="E83" s="282"/>
      <c r="F83" s="160"/>
      <c r="G83" s="160"/>
      <c r="H83" s="160"/>
      <c r="I83" s="160"/>
      <c r="J83" s="159">
        <v>5.16</v>
      </c>
      <c r="K83" s="157">
        <v>0.45</v>
      </c>
      <c r="L83" s="159">
        <v>2.3199999999999998</v>
      </c>
      <c r="M83" s="157">
        <v>23.77</v>
      </c>
      <c r="N83" s="166">
        <v>55</v>
      </c>
      <c r="AB83" s="144"/>
      <c r="AC83" s="152"/>
      <c r="AD83" s="152"/>
      <c r="AG83" s="110" t="s">
        <v>118</v>
      </c>
      <c r="AJ83" s="152"/>
    </row>
    <row r="84" spans="1:36" s="220" customFormat="1" ht="12" x14ac:dyDescent="0.2">
      <c r="A84" s="244"/>
      <c r="B84" s="245">
        <v>4</v>
      </c>
      <c r="C84" s="282" t="s">
        <v>120</v>
      </c>
      <c r="D84" s="282"/>
      <c r="E84" s="282"/>
      <c r="F84" s="160"/>
      <c r="G84" s="160"/>
      <c r="H84" s="160"/>
      <c r="I84" s="160"/>
      <c r="J84" s="159">
        <v>1.0900000000000001</v>
      </c>
      <c r="K84" s="163">
        <v>0</v>
      </c>
      <c r="L84" s="159">
        <v>0</v>
      </c>
      <c r="M84" s="157">
        <v>7.88</v>
      </c>
      <c r="N84" s="161"/>
      <c r="AB84" s="144"/>
      <c r="AC84" s="152"/>
      <c r="AD84" s="152"/>
      <c r="AG84" s="110" t="s">
        <v>120</v>
      </c>
      <c r="AJ84" s="152"/>
    </row>
    <row r="85" spans="1:36" s="220" customFormat="1" ht="12" x14ac:dyDescent="0.2">
      <c r="A85" s="244"/>
      <c r="B85" s="167"/>
      <c r="C85" s="282" t="s">
        <v>121</v>
      </c>
      <c r="D85" s="282"/>
      <c r="E85" s="282"/>
      <c r="F85" s="160" t="s">
        <v>122</v>
      </c>
      <c r="G85" s="157">
        <v>0.52</v>
      </c>
      <c r="H85" s="157">
        <v>0.45</v>
      </c>
      <c r="I85" s="162">
        <v>0.23400000000000001</v>
      </c>
      <c r="J85" s="167"/>
      <c r="K85" s="160"/>
      <c r="L85" s="167"/>
      <c r="M85" s="160"/>
      <c r="N85" s="161"/>
      <c r="AB85" s="144"/>
      <c r="AC85" s="152"/>
      <c r="AD85" s="152"/>
      <c r="AH85" s="110" t="s">
        <v>121</v>
      </c>
      <c r="AJ85" s="152"/>
    </row>
    <row r="86" spans="1:36" s="220" customFormat="1" ht="12" x14ac:dyDescent="0.2">
      <c r="A86" s="244"/>
      <c r="B86" s="167"/>
      <c r="C86" s="301" t="s">
        <v>123</v>
      </c>
      <c r="D86" s="301"/>
      <c r="E86" s="301"/>
      <c r="F86" s="170"/>
      <c r="G86" s="170"/>
      <c r="H86" s="170"/>
      <c r="I86" s="170"/>
      <c r="J86" s="171">
        <v>6.25</v>
      </c>
      <c r="K86" s="170"/>
      <c r="L86" s="171">
        <v>2.3199999999999998</v>
      </c>
      <c r="M86" s="170"/>
      <c r="N86" s="172"/>
      <c r="AB86" s="144"/>
      <c r="AC86" s="152"/>
      <c r="AD86" s="152"/>
      <c r="AI86" s="110" t="s">
        <v>123</v>
      </c>
      <c r="AJ86" s="152"/>
    </row>
    <row r="87" spans="1:36" s="220" customFormat="1" ht="12" x14ac:dyDescent="0.2">
      <c r="A87" s="244"/>
      <c r="B87" s="167"/>
      <c r="C87" s="282" t="s">
        <v>124</v>
      </c>
      <c r="D87" s="282"/>
      <c r="E87" s="282"/>
      <c r="F87" s="160"/>
      <c r="G87" s="160"/>
      <c r="H87" s="160"/>
      <c r="I87" s="160"/>
      <c r="J87" s="167"/>
      <c r="K87" s="160"/>
      <c r="L87" s="159">
        <v>2.3199999999999998</v>
      </c>
      <c r="M87" s="160"/>
      <c r="N87" s="166">
        <v>55</v>
      </c>
      <c r="AB87" s="144"/>
      <c r="AC87" s="152"/>
      <c r="AD87" s="152"/>
      <c r="AH87" s="110" t="s">
        <v>124</v>
      </c>
      <c r="AJ87" s="152"/>
    </row>
    <row r="88" spans="1:36" s="220" customFormat="1" ht="22.5" x14ac:dyDescent="0.2">
      <c r="A88" s="244"/>
      <c r="B88" s="167" t="s">
        <v>201</v>
      </c>
      <c r="C88" s="282" t="s">
        <v>202</v>
      </c>
      <c r="D88" s="282"/>
      <c r="E88" s="282"/>
      <c r="F88" s="160" t="s">
        <v>125</v>
      </c>
      <c r="G88" s="163">
        <v>90</v>
      </c>
      <c r="H88" s="160"/>
      <c r="I88" s="163">
        <v>90</v>
      </c>
      <c r="J88" s="167"/>
      <c r="K88" s="160"/>
      <c r="L88" s="159">
        <v>2.09</v>
      </c>
      <c r="M88" s="160"/>
      <c r="N88" s="166">
        <v>50</v>
      </c>
      <c r="AB88" s="144"/>
      <c r="AC88" s="152"/>
      <c r="AD88" s="152"/>
      <c r="AH88" s="110" t="s">
        <v>202</v>
      </c>
      <c r="AJ88" s="152"/>
    </row>
    <row r="89" spans="1:36" s="220" customFormat="1" ht="22.5" x14ac:dyDescent="0.2">
      <c r="A89" s="244"/>
      <c r="B89" s="167" t="s">
        <v>203</v>
      </c>
      <c r="C89" s="282" t="s">
        <v>204</v>
      </c>
      <c r="D89" s="282"/>
      <c r="E89" s="282"/>
      <c r="F89" s="160" t="s">
        <v>125</v>
      </c>
      <c r="G89" s="163">
        <v>46</v>
      </c>
      <c r="H89" s="160"/>
      <c r="I89" s="163">
        <v>46</v>
      </c>
      <c r="J89" s="167"/>
      <c r="K89" s="160"/>
      <c r="L89" s="159">
        <v>1.07</v>
      </c>
      <c r="M89" s="160"/>
      <c r="N89" s="166">
        <v>25</v>
      </c>
      <c r="AB89" s="144"/>
      <c r="AC89" s="152"/>
      <c r="AD89" s="152"/>
      <c r="AH89" s="110" t="s">
        <v>204</v>
      </c>
      <c r="AJ89" s="152"/>
    </row>
    <row r="90" spans="1:36" s="220" customFormat="1" ht="12" x14ac:dyDescent="0.2">
      <c r="A90" s="173"/>
      <c r="B90" s="187"/>
      <c r="C90" s="300" t="s">
        <v>126</v>
      </c>
      <c r="D90" s="300"/>
      <c r="E90" s="300"/>
      <c r="F90" s="148"/>
      <c r="G90" s="148"/>
      <c r="H90" s="148"/>
      <c r="I90" s="148"/>
      <c r="J90" s="150"/>
      <c r="K90" s="148"/>
      <c r="L90" s="175">
        <v>5.48</v>
      </c>
      <c r="M90" s="170"/>
      <c r="N90" s="176">
        <v>130</v>
      </c>
      <c r="AB90" s="144"/>
      <c r="AC90" s="152"/>
      <c r="AD90" s="152"/>
      <c r="AJ90" s="152" t="s">
        <v>126</v>
      </c>
    </row>
    <row r="91" spans="1:36" s="220" customFormat="1" ht="33.75" x14ac:dyDescent="0.2">
      <c r="A91" s="145" t="s">
        <v>127</v>
      </c>
      <c r="B91" s="243" t="s">
        <v>186</v>
      </c>
      <c r="C91" s="300" t="s">
        <v>187</v>
      </c>
      <c r="D91" s="300"/>
      <c r="E91" s="300"/>
      <c r="F91" s="148" t="s">
        <v>17</v>
      </c>
      <c r="G91" s="148"/>
      <c r="H91" s="148"/>
      <c r="I91" s="149">
        <v>1</v>
      </c>
      <c r="J91" s="150"/>
      <c r="K91" s="148"/>
      <c r="L91" s="150"/>
      <c r="M91" s="148"/>
      <c r="N91" s="151"/>
      <c r="AB91" s="144"/>
      <c r="AC91" s="152"/>
      <c r="AD91" s="152" t="s">
        <v>187</v>
      </c>
      <c r="AJ91" s="152"/>
    </row>
    <row r="92" spans="1:36" s="220" customFormat="1" ht="33.75" x14ac:dyDescent="0.2">
      <c r="A92" s="153"/>
      <c r="B92" s="167" t="s">
        <v>150</v>
      </c>
      <c r="C92" s="282" t="s">
        <v>151</v>
      </c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93"/>
      <c r="AB92" s="144"/>
      <c r="AC92" s="152"/>
      <c r="AD92" s="152"/>
      <c r="AE92" s="110" t="s">
        <v>151</v>
      </c>
      <c r="AJ92" s="152"/>
    </row>
    <row r="93" spans="1:36" s="220" customFormat="1" ht="33.75" x14ac:dyDescent="0.2">
      <c r="A93" s="153"/>
      <c r="B93" s="167" t="s">
        <v>334</v>
      </c>
      <c r="C93" s="282" t="s">
        <v>335</v>
      </c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93"/>
      <c r="AB93" s="144"/>
      <c r="AC93" s="152"/>
      <c r="AD93" s="152"/>
      <c r="AE93" s="110" t="s">
        <v>335</v>
      </c>
      <c r="AJ93" s="152"/>
    </row>
    <row r="94" spans="1:36" s="220" customFormat="1" ht="12" x14ac:dyDescent="0.2">
      <c r="A94" s="155"/>
      <c r="B94" s="167" t="s">
        <v>194</v>
      </c>
      <c r="C94" s="282" t="s">
        <v>195</v>
      </c>
      <c r="D94" s="282"/>
      <c r="E94" s="282"/>
      <c r="F94" s="160" t="s">
        <v>122</v>
      </c>
      <c r="G94" s="157">
        <v>0.52</v>
      </c>
      <c r="H94" s="164">
        <v>1.5</v>
      </c>
      <c r="I94" s="157">
        <v>0.78</v>
      </c>
      <c r="J94" s="159">
        <v>9.92</v>
      </c>
      <c r="K94" s="160"/>
      <c r="L94" s="159">
        <v>7.74</v>
      </c>
      <c r="M94" s="160"/>
      <c r="N94" s="161"/>
      <c r="AB94" s="144"/>
      <c r="AC94" s="152"/>
      <c r="AD94" s="152"/>
      <c r="AF94" s="110" t="s">
        <v>195</v>
      </c>
      <c r="AJ94" s="152"/>
    </row>
    <row r="95" spans="1:36" s="220" customFormat="1" ht="22.5" x14ac:dyDescent="0.2">
      <c r="A95" s="155"/>
      <c r="B95" s="167" t="s">
        <v>196</v>
      </c>
      <c r="C95" s="282" t="s">
        <v>197</v>
      </c>
      <c r="D95" s="282"/>
      <c r="E95" s="282"/>
      <c r="F95" s="160" t="s">
        <v>152</v>
      </c>
      <c r="G95" s="162">
        <v>3.5000000000000003E-2</v>
      </c>
      <c r="H95" s="160"/>
      <c r="I95" s="162">
        <v>3.5000000000000003E-2</v>
      </c>
      <c r="J95" s="159">
        <v>28.22</v>
      </c>
      <c r="K95" s="160"/>
      <c r="L95" s="159">
        <v>0.99</v>
      </c>
      <c r="M95" s="160"/>
      <c r="N95" s="161"/>
      <c r="AB95" s="144"/>
      <c r="AC95" s="152"/>
      <c r="AD95" s="152"/>
      <c r="AF95" s="110" t="s">
        <v>197</v>
      </c>
      <c r="AJ95" s="152"/>
    </row>
    <row r="96" spans="1:36" s="220" customFormat="1" ht="22.5" x14ac:dyDescent="0.2">
      <c r="A96" s="155"/>
      <c r="B96" s="167" t="s">
        <v>198</v>
      </c>
      <c r="C96" s="282" t="s">
        <v>199</v>
      </c>
      <c r="D96" s="282"/>
      <c r="E96" s="282"/>
      <c r="F96" s="160" t="s">
        <v>200</v>
      </c>
      <c r="G96" s="164">
        <v>0.1</v>
      </c>
      <c r="H96" s="160"/>
      <c r="I96" s="164">
        <v>0.1</v>
      </c>
      <c r="J96" s="159">
        <v>1</v>
      </c>
      <c r="K96" s="160"/>
      <c r="L96" s="159">
        <v>0.1</v>
      </c>
      <c r="M96" s="160"/>
      <c r="N96" s="161"/>
      <c r="AB96" s="144"/>
      <c r="AC96" s="152"/>
      <c r="AD96" s="152"/>
      <c r="AF96" s="110" t="s">
        <v>199</v>
      </c>
      <c r="AJ96" s="152"/>
    </row>
    <row r="97" spans="1:40" s="220" customFormat="1" ht="12" x14ac:dyDescent="0.2">
      <c r="A97" s="244"/>
      <c r="B97" s="245">
        <v>1</v>
      </c>
      <c r="C97" s="282" t="s">
        <v>118</v>
      </c>
      <c r="D97" s="282"/>
      <c r="E97" s="282"/>
      <c r="F97" s="160"/>
      <c r="G97" s="160"/>
      <c r="H97" s="160"/>
      <c r="I97" s="160"/>
      <c r="J97" s="159">
        <v>5.16</v>
      </c>
      <c r="K97" s="164">
        <v>1.5</v>
      </c>
      <c r="L97" s="159">
        <v>7.74</v>
      </c>
      <c r="M97" s="157">
        <v>23.77</v>
      </c>
      <c r="N97" s="166">
        <v>184</v>
      </c>
      <c r="AB97" s="144"/>
      <c r="AC97" s="152"/>
      <c r="AD97" s="152"/>
      <c r="AG97" s="110" t="s">
        <v>118</v>
      </c>
      <c r="AJ97" s="152"/>
    </row>
    <row r="98" spans="1:40" s="220" customFormat="1" ht="12" x14ac:dyDescent="0.2">
      <c r="A98" s="244"/>
      <c r="B98" s="245">
        <v>4</v>
      </c>
      <c r="C98" s="282" t="s">
        <v>120</v>
      </c>
      <c r="D98" s="282"/>
      <c r="E98" s="282"/>
      <c r="F98" s="160"/>
      <c r="G98" s="160"/>
      <c r="H98" s="160"/>
      <c r="I98" s="160"/>
      <c r="J98" s="159">
        <v>1.0900000000000001</v>
      </c>
      <c r="K98" s="160"/>
      <c r="L98" s="159">
        <v>1.0900000000000001</v>
      </c>
      <c r="M98" s="157">
        <v>7.88</v>
      </c>
      <c r="N98" s="166">
        <v>9</v>
      </c>
      <c r="AB98" s="144"/>
      <c r="AC98" s="152"/>
      <c r="AD98" s="152"/>
      <c r="AG98" s="110" t="s">
        <v>120</v>
      </c>
      <c r="AJ98" s="152"/>
    </row>
    <row r="99" spans="1:40" s="220" customFormat="1" ht="12" x14ac:dyDescent="0.2">
      <c r="A99" s="244"/>
      <c r="B99" s="167"/>
      <c r="C99" s="282" t="s">
        <v>121</v>
      </c>
      <c r="D99" s="282"/>
      <c r="E99" s="282"/>
      <c r="F99" s="160" t="s">
        <v>122</v>
      </c>
      <c r="G99" s="157">
        <v>0.52</v>
      </c>
      <c r="H99" s="164">
        <v>1.5</v>
      </c>
      <c r="I99" s="157">
        <v>0.78</v>
      </c>
      <c r="J99" s="167"/>
      <c r="K99" s="160"/>
      <c r="L99" s="167"/>
      <c r="M99" s="160"/>
      <c r="N99" s="161"/>
      <c r="AB99" s="144"/>
      <c r="AC99" s="152"/>
      <c r="AD99" s="152"/>
      <c r="AH99" s="110" t="s">
        <v>121</v>
      </c>
      <c r="AJ99" s="152"/>
    </row>
    <row r="100" spans="1:40" s="220" customFormat="1" ht="12" x14ac:dyDescent="0.2">
      <c r="A100" s="244"/>
      <c r="B100" s="167"/>
      <c r="C100" s="301" t="s">
        <v>123</v>
      </c>
      <c r="D100" s="301"/>
      <c r="E100" s="301"/>
      <c r="F100" s="170"/>
      <c r="G100" s="170"/>
      <c r="H100" s="170"/>
      <c r="I100" s="170"/>
      <c r="J100" s="171">
        <v>6.25</v>
      </c>
      <c r="K100" s="170"/>
      <c r="L100" s="171">
        <v>8.83</v>
      </c>
      <c r="M100" s="170"/>
      <c r="N100" s="172"/>
      <c r="AB100" s="144"/>
      <c r="AC100" s="152"/>
      <c r="AD100" s="152"/>
      <c r="AI100" s="110" t="s">
        <v>123</v>
      </c>
      <c r="AJ100" s="152"/>
    </row>
    <row r="101" spans="1:40" s="220" customFormat="1" ht="12" x14ac:dyDescent="0.2">
      <c r="A101" s="244"/>
      <c r="B101" s="167"/>
      <c r="C101" s="282" t="s">
        <v>124</v>
      </c>
      <c r="D101" s="282"/>
      <c r="E101" s="282"/>
      <c r="F101" s="160"/>
      <c r="G101" s="160"/>
      <c r="H101" s="160"/>
      <c r="I101" s="160"/>
      <c r="J101" s="167"/>
      <c r="K101" s="160"/>
      <c r="L101" s="159">
        <v>7.74</v>
      </c>
      <c r="M101" s="160"/>
      <c r="N101" s="166">
        <v>184</v>
      </c>
      <c r="AB101" s="144"/>
      <c r="AC101" s="152"/>
      <c r="AD101" s="152"/>
      <c r="AH101" s="110" t="s">
        <v>124</v>
      </c>
      <c r="AJ101" s="152"/>
    </row>
    <row r="102" spans="1:40" s="220" customFormat="1" ht="22.5" x14ac:dyDescent="0.2">
      <c r="A102" s="244"/>
      <c r="B102" s="167" t="s">
        <v>201</v>
      </c>
      <c r="C102" s="282" t="s">
        <v>202</v>
      </c>
      <c r="D102" s="282"/>
      <c r="E102" s="282"/>
      <c r="F102" s="160" t="s">
        <v>125</v>
      </c>
      <c r="G102" s="163">
        <v>90</v>
      </c>
      <c r="H102" s="160"/>
      <c r="I102" s="163">
        <v>90</v>
      </c>
      <c r="J102" s="167"/>
      <c r="K102" s="160"/>
      <c r="L102" s="159">
        <v>6.97</v>
      </c>
      <c r="M102" s="160"/>
      <c r="N102" s="166">
        <v>166</v>
      </c>
      <c r="AB102" s="144"/>
      <c r="AC102" s="152"/>
      <c r="AD102" s="152"/>
      <c r="AH102" s="110" t="s">
        <v>202</v>
      </c>
      <c r="AJ102" s="152"/>
    </row>
    <row r="103" spans="1:40" s="220" customFormat="1" ht="22.5" x14ac:dyDescent="0.2">
      <c r="A103" s="244"/>
      <c r="B103" s="167" t="s">
        <v>203</v>
      </c>
      <c r="C103" s="282" t="s">
        <v>204</v>
      </c>
      <c r="D103" s="282"/>
      <c r="E103" s="282"/>
      <c r="F103" s="160" t="s">
        <v>125</v>
      </c>
      <c r="G103" s="163">
        <v>46</v>
      </c>
      <c r="H103" s="160"/>
      <c r="I103" s="163">
        <v>46</v>
      </c>
      <c r="J103" s="167"/>
      <c r="K103" s="160"/>
      <c r="L103" s="159">
        <v>3.56</v>
      </c>
      <c r="M103" s="160"/>
      <c r="N103" s="166">
        <v>85</v>
      </c>
      <c r="AB103" s="144"/>
      <c r="AC103" s="152"/>
      <c r="AD103" s="152"/>
      <c r="AH103" s="110" t="s">
        <v>204</v>
      </c>
      <c r="AJ103" s="152"/>
    </row>
    <row r="104" spans="1:40" s="220" customFormat="1" ht="12" x14ac:dyDescent="0.2">
      <c r="A104" s="173"/>
      <c r="B104" s="187"/>
      <c r="C104" s="300" t="s">
        <v>126</v>
      </c>
      <c r="D104" s="300"/>
      <c r="E104" s="300"/>
      <c r="F104" s="148"/>
      <c r="G104" s="148"/>
      <c r="H104" s="148"/>
      <c r="I104" s="148"/>
      <c r="J104" s="150"/>
      <c r="K104" s="148"/>
      <c r="L104" s="175">
        <v>19.36</v>
      </c>
      <c r="M104" s="170"/>
      <c r="N104" s="176">
        <v>444</v>
      </c>
      <c r="AB104" s="144"/>
      <c r="AC104" s="152"/>
      <c r="AD104" s="152"/>
      <c r="AJ104" s="152" t="s">
        <v>126</v>
      </c>
    </row>
    <row r="105" spans="1:40" s="220" customFormat="1" ht="22.5" x14ac:dyDescent="0.2">
      <c r="A105" s="145" t="s">
        <v>340</v>
      </c>
      <c r="B105" s="243" t="s">
        <v>341</v>
      </c>
      <c r="C105" s="300" t="s">
        <v>342</v>
      </c>
      <c r="D105" s="300"/>
      <c r="E105" s="300"/>
      <c r="F105" s="148" t="s">
        <v>17</v>
      </c>
      <c r="G105" s="148"/>
      <c r="H105" s="148"/>
      <c r="I105" s="149">
        <v>1</v>
      </c>
      <c r="J105" s="179">
        <v>15666.67</v>
      </c>
      <c r="K105" s="148"/>
      <c r="L105" s="179">
        <v>2543.34</v>
      </c>
      <c r="M105" s="181">
        <v>6.16</v>
      </c>
      <c r="N105" s="178">
        <v>15667</v>
      </c>
      <c r="AB105" s="144"/>
      <c r="AC105" s="152"/>
      <c r="AD105" s="152" t="s">
        <v>342</v>
      </c>
      <c r="AJ105" s="152"/>
    </row>
    <row r="106" spans="1:40" s="220" customFormat="1" ht="12" x14ac:dyDescent="0.2">
      <c r="A106" s="173"/>
      <c r="B106" s="187"/>
      <c r="C106" s="282" t="s">
        <v>209</v>
      </c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93"/>
      <c r="AB106" s="144"/>
      <c r="AC106" s="152"/>
      <c r="AD106" s="152"/>
      <c r="AJ106" s="152"/>
      <c r="AK106" s="110" t="s">
        <v>209</v>
      </c>
    </row>
    <row r="107" spans="1:40" s="220" customFormat="1" ht="12" x14ac:dyDescent="0.2">
      <c r="A107" s="168"/>
      <c r="B107" s="246"/>
      <c r="C107" s="282" t="s">
        <v>343</v>
      </c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93"/>
      <c r="AB107" s="144"/>
      <c r="AC107" s="152"/>
      <c r="AD107" s="152"/>
      <c r="AJ107" s="152"/>
      <c r="AL107" s="110" t="s">
        <v>343</v>
      </c>
    </row>
    <row r="108" spans="1:40" s="220" customFormat="1" ht="12" x14ac:dyDescent="0.2">
      <c r="A108" s="173"/>
      <c r="B108" s="187"/>
      <c r="C108" s="300" t="s">
        <v>126</v>
      </c>
      <c r="D108" s="300"/>
      <c r="E108" s="300"/>
      <c r="F108" s="148"/>
      <c r="G108" s="148"/>
      <c r="H108" s="148"/>
      <c r="I108" s="148"/>
      <c r="J108" s="150"/>
      <c r="K108" s="148"/>
      <c r="L108" s="179">
        <v>2543.34</v>
      </c>
      <c r="M108" s="170"/>
      <c r="N108" s="178">
        <v>15667</v>
      </c>
      <c r="AB108" s="144"/>
      <c r="AC108" s="152"/>
      <c r="AD108" s="152"/>
      <c r="AJ108" s="152" t="s">
        <v>126</v>
      </c>
    </row>
    <row r="109" spans="1:40" s="220" customFormat="1" ht="1.5" customHeight="1" x14ac:dyDescent="0.2">
      <c r="A109" s="186"/>
      <c r="B109" s="187"/>
      <c r="C109" s="187"/>
      <c r="D109" s="187"/>
      <c r="E109" s="187"/>
      <c r="F109" s="188"/>
      <c r="G109" s="188"/>
      <c r="H109" s="188"/>
      <c r="I109" s="188"/>
      <c r="J109" s="189"/>
      <c r="K109" s="188"/>
      <c r="L109" s="189"/>
      <c r="M109" s="160"/>
      <c r="N109" s="189"/>
      <c r="AB109" s="144"/>
      <c r="AC109" s="152"/>
      <c r="AD109" s="152"/>
      <c r="AJ109" s="152"/>
    </row>
    <row r="110" spans="1:40" s="220" customFormat="1" ht="12" x14ac:dyDescent="0.2">
      <c r="A110" s="190"/>
      <c r="B110" s="150"/>
      <c r="C110" s="300" t="s">
        <v>344</v>
      </c>
      <c r="D110" s="300"/>
      <c r="E110" s="300"/>
      <c r="F110" s="300"/>
      <c r="G110" s="300"/>
      <c r="H110" s="300"/>
      <c r="I110" s="300"/>
      <c r="J110" s="300"/>
      <c r="K110" s="300"/>
      <c r="L110" s="192"/>
      <c r="M110" s="193"/>
      <c r="N110" s="194"/>
      <c r="AB110" s="144"/>
      <c r="AC110" s="152"/>
      <c r="AD110" s="152"/>
      <c r="AJ110" s="152"/>
      <c r="AM110" s="152" t="s">
        <v>344</v>
      </c>
    </row>
    <row r="111" spans="1:40" s="220" customFormat="1" ht="12" x14ac:dyDescent="0.2">
      <c r="A111" s="195"/>
      <c r="B111" s="167"/>
      <c r="C111" s="282" t="s">
        <v>128</v>
      </c>
      <c r="D111" s="282"/>
      <c r="E111" s="282"/>
      <c r="F111" s="282"/>
      <c r="G111" s="282"/>
      <c r="H111" s="282"/>
      <c r="I111" s="282"/>
      <c r="J111" s="282"/>
      <c r="K111" s="282"/>
      <c r="L111" s="200">
        <v>22.3</v>
      </c>
      <c r="M111" s="197"/>
      <c r="N111" s="198"/>
      <c r="AB111" s="144"/>
      <c r="AC111" s="152"/>
      <c r="AD111" s="152"/>
      <c r="AJ111" s="152"/>
      <c r="AM111" s="152"/>
      <c r="AN111" s="110" t="s">
        <v>128</v>
      </c>
    </row>
    <row r="112" spans="1:40" s="220" customFormat="1" ht="12" x14ac:dyDescent="0.2">
      <c r="A112" s="195"/>
      <c r="B112" s="167"/>
      <c r="C112" s="282" t="s">
        <v>129</v>
      </c>
      <c r="D112" s="282"/>
      <c r="E112" s="282"/>
      <c r="F112" s="282"/>
      <c r="G112" s="282"/>
      <c r="H112" s="282"/>
      <c r="I112" s="282"/>
      <c r="J112" s="282"/>
      <c r="K112" s="282"/>
      <c r="L112" s="199"/>
      <c r="M112" s="197"/>
      <c r="N112" s="198"/>
      <c r="AB112" s="144"/>
      <c r="AC112" s="152"/>
      <c r="AD112" s="152"/>
      <c r="AJ112" s="152"/>
      <c r="AM112" s="152"/>
      <c r="AN112" s="110" t="s">
        <v>129</v>
      </c>
    </row>
    <row r="113" spans="1:41" s="220" customFormat="1" ht="12" x14ac:dyDescent="0.2">
      <c r="A113" s="195"/>
      <c r="B113" s="167"/>
      <c r="C113" s="282" t="s">
        <v>130</v>
      </c>
      <c r="D113" s="282"/>
      <c r="E113" s="282"/>
      <c r="F113" s="282"/>
      <c r="G113" s="282"/>
      <c r="H113" s="282"/>
      <c r="I113" s="282"/>
      <c r="J113" s="282"/>
      <c r="K113" s="282"/>
      <c r="L113" s="200">
        <v>20.12</v>
      </c>
      <c r="M113" s="197"/>
      <c r="N113" s="198"/>
      <c r="AB113" s="144"/>
      <c r="AC113" s="152"/>
      <c r="AD113" s="152"/>
      <c r="AJ113" s="152"/>
      <c r="AM113" s="152"/>
      <c r="AN113" s="110" t="s">
        <v>130</v>
      </c>
    </row>
    <row r="114" spans="1:41" s="220" customFormat="1" ht="12" x14ac:dyDescent="0.2">
      <c r="A114" s="195"/>
      <c r="B114" s="167"/>
      <c r="C114" s="282" t="s">
        <v>131</v>
      </c>
      <c r="D114" s="282"/>
      <c r="E114" s="282"/>
      <c r="F114" s="282"/>
      <c r="G114" s="282"/>
      <c r="H114" s="282"/>
      <c r="I114" s="282"/>
      <c r="J114" s="282"/>
      <c r="K114" s="282"/>
      <c r="L114" s="200">
        <v>2.1800000000000002</v>
      </c>
      <c r="M114" s="197"/>
      <c r="N114" s="198"/>
      <c r="AB114" s="144"/>
      <c r="AC114" s="152"/>
      <c r="AD114" s="152"/>
      <c r="AJ114" s="152"/>
      <c r="AM114" s="152"/>
      <c r="AN114" s="110" t="s">
        <v>131</v>
      </c>
    </row>
    <row r="115" spans="1:41" s="220" customFormat="1" ht="12" x14ac:dyDescent="0.2">
      <c r="A115" s="195"/>
      <c r="B115" s="167"/>
      <c r="C115" s="282" t="s">
        <v>259</v>
      </c>
      <c r="D115" s="282"/>
      <c r="E115" s="282"/>
      <c r="F115" s="282"/>
      <c r="G115" s="282"/>
      <c r="H115" s="282"/>
      <c r="I115" s="282"/>
      <c r="J115" s="282"/>
      <c r="K115" s="282"/>
      <c r="L115" s="200">
        <v>49.68</v>
      </c>
      <c r="M115" s="197"/>
      <c r="N115" s="198"/>
      <c r="AB115" s="144"/>
      <c r="AC115" s="152"/>
      <c r="AD115" s="152"/>
      <c r="AJ115" s="152"/>
      <c r="AM115" s="152"/>
      <c r="AN115" s="110" t="s">
        <v>259</v>
      </c>
    </row>
    <row r="116" spans="1:41" s="220" customFormat="1" ht="12" x14ac:dyDescent="0.2">
      <c r="A116" s="195"/>
      <c r="B116" s="167"/>
      <c r="C116" s="282" t="s">
        <v>129</v>
      </c>
      <c r="D116" s="282"/>
      <c r="E116" s="282"/>
      <c r="F116" s="282"/>
      <c r="G116" s="282"/>
      <c r="H116" s="282"/>
      <c r="I116" s="282"/>
      <c r="J116" s="282"/>
      <c r="K116" s="282"/>
      <c r="L116" s="199"/>
      <c r="M116" s="197"/>
      <c r="N116" s="198"/>
      <c r="AB116" s="144"/>
      <c r="AC116" s="152"/>
      <c r="AD116" s="152"/>
      <c r="AJ116" s="152"/>
      <c r="AM116" s="152"/>
      <c r="AN116" s="110" t="s">
        <v>129</v>
      </c>
    </row>
    <row r="117" spans="1:41" s="220" customFormat="1" ht="12" x14ac:dyDescent="0.2">
      <c r="A117" s="195"/>
      <c r="B117" s="167"/>
      <c r="C117" s="282" t="s">
        <v>132</v>
      </c>
      <c r="D117" s="282"/>
      <c r="E117" s="282"/>
      <c r="F117" s="282"/>
      <c r="G117" s="282"/>
      <c r="H117" s="282"/>
      <c r="I117" s="282"/>
      <c r="J117" s="282"/>
      <c r="K117" s="282"/>
      <c r="L117" s="200">
        <v>20.12</v>
      </c>
      <c r="M117" s="197"/>
      <c r="N117" s="198"/>
      <c r="AB117" s="144"/>
      <c r="AC117" s="152"/>
      <c r="AD117" s="152"/>
      <c r="AJ117" s="152"/>
      <c r="AM117" s="152"/>
      <c r="AN117" s="110" t="s">
        <v>132</v>
      </c>
    </row>
    <row r="118" spans="1:41" s="220" customFormat="1" ht="12" x14ac:dyDescent="0.2">
      <c r="A118" s="195"/>
      <c r="B118" s="167"/>
      <c r="C118" s="282" t="s">
        <v>133</v>
      </c>
      <c r="D118" s="282"/>
      <c r="E118" s="282"/>
      <c r="F118" s="282"/>
      <c r="G118" s="282"/>
      <c r="H118" s="282"/>
      <c r="I118" s="282"/>
      <c r="J118" s="282"/>
      <c r="K118" s="282"/>
      <c r="L118" s="200">
        <v>2.1800000000000002</v>
      </c>
      <c r="M118" s="197"/>
      <c r="N118" s="198"/>
      <c r="AB118" s="144"/>
      <c r="AC118" s="152"/>
      <c r="AD118" s="152"/>
      <c r="AJ118" s="152"/>
      <c r="AM118" s="152"/>
      <c r="AN118" s="110" t="s">
        <v>133</v>
      </c>
    </row>
    <row r="119" spans="1:41" s="220" customFormat="1" ht="12" x14ac:dyDescent="0.2">
      <c r="A119" s="195"/>
      <c r="B119" s="167"/>
      <c r="C119" s="282" t="s">
        <v>134</v>
      </c>
      <c r="D119" s="282"/>
      <c r="E119" s="282"/>
      <c r="F119" s="282"/>
      <c r="G119" s="282"/>
      <c r="H119" s="282"/>
      <c r="I119" s="282"/>
      <c r="J119" s="282"/>
      <c r="K119" s="282"/>
      <c r="L119" s="200">
        <v>18.12</v>
      </c>
      <c r="M119" s="197"/>
      <c r="N119" s="198"/>
      <c r="AB119" s="144"/>
      <c r="AC119" s="152"/>
      <c r="AD119" s="152"/>
      <c r="AJ119" s="152"/>
      <c r="AM119" s="152"/>
      <c r="AN119" s="110" t="s">
        <v>134</v>
      </c>
    </row>
    <row r="120" spans="1:41" s="220" customFormat="1" ht="12" x14ac:dyDescent="0.2">
      <c r="A120" s="195"/>
      <c r="B120" s="167"/>
      <c r="C120" s="282" t="s">
        <v>135</v>
      </c>
      <c r="D120" s="282"/>
      <c r="E120" s="282"/>
      <c r="F120" s="282"/>
      <c r="G120" s="282"/>
      <c r="H120" s="282"/>
      <c r="I120" s="282"/>
      <c r="J120" s="282"/>
      <c r="K120" s="282"/>
      <c r="L120" s="200">
        <v>9.26</v>
      </c>
      <c r="M120" s="197"/>
      <c r="N120" s="198"/>
      <c r="AB120" s="144"/>
      <c r="AC120" s="152"/>
      <c r="AD120" s="152"/>
      <c r="AJ120" s="152"/>
      <c r="AM120" s="152"/>
      <c r="AN120" s="110" t="s">
        <v>135</v>
      </c>
    </row>
    <row r="121" spans="1:41" s="220" customFormat="1" ht="12" x14ac:dyDescent="0.2">
      <c r="A121" s="195"/>
      <c r="B121" s="167"/>
      <c r="C121" s="282" t="s">
        <v>260</v>
      </c>
      <c r="D121" s="282"/>
      <c r="E121" s="282"/>
      <c r="F121" s="282"/>
      <c r="G121" s="282"/>
      <c r="H121" s="282"/>
      <c r="I121" s="282"/>
      <c r="J121" s="282"/>
      <c r="K121" s="282"/>
      <c r="L121" s="196">
        <v>13365.9</v>
      </c>
      <c r="M121" s="197"/>
      <c r="N121" s="198"/>
      <c r="AB121" s="144"/>
      <c r="AC121" s="152"/>
      <c r="AD121" s="152"/>
      <c r="AJ121" s="152"/>
      <c r="AM121" s="152"/>
      <c r="AN121" s="110" t="s">
        <v>260</v>
      </c>
    </row>
    <row r="122" spans="1:41" s="220" customFormat="1" ht="12" x14ac:dyDescent="0.2">
      <c r="A122" s="195"/>
      <c r="B122" s="167"/>
      <c r="C122" s="282" t="s">
        <v>261</v>
      </c>
      <c r="D122" s="282"/>
      <c r="E122" s="282"/>
      <c r="F122" s="282"/>
      <c r="G122" s="282"/>
      <c r="H122" s="282"/>
      <c r="I122" s="282"/>
      <c r="J122" s="282"/>
      <c r="K122" s="282"/>
      <c r="L122" s="196">
        <v>13365.9</v>
      </c>
      <c r="M122" s="197"/>
      <c r="N122" s="198"/>
      <c r="AB122" s="144"/>
      <c r="AC122" s="152"/>
      <c r="AD122" s="152"/>
      <c r="AJ122" s="152"/>
      <c r="AM122" s="152"/>
      <c r="AN122" s="110" t="s">
        <v>261</v>
      </c>
    </row>
    <row r="123" spans="1:41" s="220" customFormat="1" ht="12" x14ac:dyDescent="0.2">
      <c r="A123" s="195"/>
      <c r="B123" s="167"/>
      <c r="C123" s="282" t="s">
        <v>136</v>
      </c>
      <c r="D123" s="282"/>
      <c r="E123" s="282"/>
      <c r="F123" s="282"/>
      <c r="G123" s="282"/>
      <c r="H123" s="282"/>
      <c r="I123" s="282"/>
      <c r="J123" s="282"/>
      <c r="K123" s="282"/>
      <c r="L123" s="200">
        <v>20.12</v>
      </c>
      <c r="M123" s="197"/>
      <c r="N123" s="198"/>
      <c r="AB123" s="144"/>
      <c r="AC123" s="152"/>
      <c r="AD123" s="152"/>
      <c r="AJ123" s="152"/>
      <c r="AM123" s="152"/>
      <c r="AN123" s="110" t="s">
        <v>136</v>
      </c>
    </row>
    <row r="124" spans="1:41" s="220" customFormat="1" ht="12" x14ac:dyDescent="0.2">
      <c r="A124" s="195"/>
      <c r="B124" s="167"/>
      <c r="C124" s="282" t="s">
        <v>137</v>
      </c>
      <c r="D124" s="282"/>
      <c r="E124" s="282"/>
      <c r="F124" s="282"/>
      <c r="G124" s="282"/>
      <c r="H124" s="282"/>
      <c r="I124" s="282"/>
      <c r="J124" s="282"/>
      <c r="K124" s="282"/>
      <c r="L124" s="200">
        <v>18.12</v>
      </c>
      <c r="M124" s="197"/>
      <c r="N124" s="198"/>
      <c r="AB124" s="144"/>
      <c r="AC124" s="152"/>
      <c r="AD124" s="152"/>
      <c r="AJ124" s="152"/>
      <c r="AM124" s="152"/>
      <c r="AN124" s="110" t="s">
        <v>137</v>
      </c>
    </row>
    <row r="125" spans="1:41" s="220" customFormat="1" ht="12" x14ac:dyDescent="0.2">
      <c r="A125" s="195"/>
      <c r="B125" s="167"/>
      <c r="C125" s="282" t="s">
        <v>138</v>
      </c>
      <c r="D125" s="282"/>
      <c r="E125" s="282"/>
      <c r="F125" s="282"/>
      <c r="G125" s="282"/>
      <c r="H125" s="282"/>
      <c r="I125" s="282"/>
      <c r="J125" s="282"/>
      <c r="K125" s="282"/>
      <c r="L125" s="200">
        <v>9.26</v>
      </c>
      <c r="M125" s="197"/>
      <c r="N125" s="198"/>
      <c r="AB125" s="144"/>
      <c r="AC125" s="152"/>
      <c r="AD125" s="152"/>
      <c r="AJ125" s="152"/>
      <c r="AM125" s="152"/>
      <c r="AN125" s="110" t="s">
        <v>138</v>
      </c>
    </row>
    <row r="126" spans="1:41" s="220" customFormat="1" ht="12" x14ac:dyDescent="0.2">
      <c r="A126" s="195"/>
      <c r="B126" s="189"/>
      <c r="C126" s="302" t="s">
        <v>345</v>
      </c>
      <c r="D126" s="302"/>
      <c r="E126" s="302"/>
      <c r="F126" s="302"/>
      <c r="G126" s="302"/>
      <c r="H126" s="302"/>
      <c r="I126" s="302"/>
      <c r="J126" s="302"/>
      <c r="K126" s="302"/>
      <c r="L126" s="202">
        <v>13415.58</v>
      </c>
      <c r="M126" s="203"/>
      <c r="N126" s="204"/>
      <c r="AB126" s="144"/>
      <c r="AC126" s="152"/>
      <c r="AD126" s="152"/>
      <c r="AJ126" s="152"/>
      <c r="AM126" s="152"/>
      <c r="AO126" s="152" t="s">
        <v>345</v>
      </c>
    </row>
    <row r="127" spans="1:41" s="220" customFormat="1" ht="12" x14ac:dyDescent="0.2">
      <c r="A127" s="195"/>
      <c r="B127" s="167"/>
      <c r="C127" s="282" t="s">
        <v>129</v>
      </c>
      <c r="D127" s="282"/>
      <c r="E127" s="282"/>
      <c r="F127" s="282"/>
      <c r="G127" s="282"/>
      <c r="H127" s="282"/>
      <c r="I127" s="282"/>
      <c r="J127" s="282"/>
      <c r="K127" s="282"/>
      <c r="L127" s="199"/>
      <c r="M127" s="197"/>
      <c r="N127" s="198"/>
      <c r="AB127" s="144"/>
      <c r="AC127" s="152"/>
      <c r="AD127" s="152"/>
      <c r="AJ127" s="152"/>
      <c r="AM127" s="152"/>
      <c r="AN127" s="110" t="s">
        <v>129</v>
      </c>
      <c r="AO127" s="152"/>
    </row>
    <row r="128" spans="1:41" s="220" customFormat="1" ht="12" x14ac:dyDescent="0.2">
      <c r="A128" s="195"/>
      <c r="B128" s="167"/>
      <c r="C128" s="282" t="s">
        <v>346</v>
      </c>
      <c r="D128" s="282"/>
      <c r="E128" s="282"/>
      <c r="F128" s="282"/>
      <c r="G128" s="282"/>
      <c r="H128" s="282"/>
      <c r="I128" s="282"/>
      <c r="J128" s="282"/>
      <c r="K128" s="282"/>
      <c r="L128" s="199"/>
      <c r="M128" s="197"/>
      <c r="N128" s="208">
        <v>82334</v>
      </c>
      <c r="AB128" s="144"/>
      <c r="AC128" s="152"/>
      <c r="AD128" s="152"/>
      <c r="AJ128" s="152"/>
      <c r="AM128" s="152"/>
      <c r="AN128" s="110" t="s">
        <v>346</v>
      </c>
      <c r="AO128" s="152"/>
    </row>
    <row r="129" spans="1:41" s="220" customFormat="1" ht="12" x14ac:dyDescent="0.2">
      <c r="A129" s="294" t="s">
        <v>347</v>
      </c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6"/>
      <c r="AB129" s="144" t="s">
        <v>347</v>
      </c>
      <c r="AC129" s="152"/>
      <c r="AD129" s="152"/>
      <c r="AJ129" s="152"/>
      <c r="AM129" s="152"/>
      <c r="AO129" s="152"/>
    </row>
    <row r="130" spans="1:41" s="220" customFormat="1" ht="12" x14ac:dyDescent="0.2">
      <c r="A130" s="297" t="s">
        <v>218</v>
      </c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9"/>
      <c r="AB130" s="144"/>
      <c r="AC130" s="152" t="s">
        <v>218</v>
      </c>
      <c r="AD130" s="152"/>
      <c r="AJ130" s="152"/>
      <c r="AM130" s="152"/>
      <c r="AO130" s="152"/>
    </row>
    <row r="131" spans="1:41" s="220" customFormat="1" ht="56.25" x14ac:dyDescent="0.2">
      <c r="A131" s="145" t="s">
        <v>9</v>
      </c>
      <c r="B131" s="243" t="s">
        <v>219</v>
      </c>
      <c r="C131" s="300" t="s">
        <v>220</v>
      </c>
      <c r="D131" s="300"/>
      <c r="E131" s="300"/>
      <c r="F131" s="148" t="s">
        <v>17</v>
      </c>
      <c r="G131" s="148"/>
      <c r="H131" s="148"/>
      <c r="I131" s="149">
        <v>2</v>
      </c>
      <c r="J131" s="150"/>
      <c r="K131" s="148"/>
      <c r="L131" s="150"/>
      <c r="M131" s="148"/>
      <c r="N131" s="151"/>
      <c r="AB131" s="144"/>
      <c r="AC131" s="152"/>
      <c r="AD131" s="152" t="s">
        <v>220</v>
      </c>
      <c r="AJ131" s="152"/>
      <c r="AM131" s="152"/>
      <c r="AO131" s="152"/>
    </row>
    <row r="132" spans="1:41" s="220" customFormat="1" ht="12" x14ac:dyDescent="0.2">
      <c r="A132" s="153"/>
      <c r="B132" s="167" t="s">
        <v>237</v>
      </c>
      <c r="C132" s="282" t="s">
        <v>238</v>
      </c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93"/>
      <c r="AB132" s="144"/>
      <c r="AC132" s="152"/>
      <c r="AD132" s="152"/>
      <c r="AE132" s="110" t="s">
        <v>238</v>
      </c>
      <c r="AJ132" s="152"/>
      <c r="AM132" s="152"/>
      <c r="AO132" s="152"/>
    </row>
    <row r="133" spans="1:41" s="220" customFormat="1" ht="45" x14ac:dyDescent="0.2">
      <c r="A133" s="153"/>
      <c r="B133" s="167" t="s">
        <v>221</v>
      </c>
      <c r="C133" s="282" t="s">
        <v>222</v>
      </c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93"/>
      <c r="AB133" s="144"/>
      <c r="AC133" s="152"/>
      <c r="AD133" s="152"/>
      <c r="AE133" s="110" t="s">
        <v>222</v>
      </c>
      <c r="AJ133" s="152"/>
      <c r="AM133" s="152"/>
      <c r="AO133" s="152"/>
    </row>
    <row r="134" spans="1:41" s="220" customFormat="1" ht="33.75" x14ac:dyDescent="0.2">
      <c r="A134" s="153"/>
      <c r="B134" s="167" t="s">
        <v>348</v>
      </c>
      <c r="C134" s="282" t="s">
        <v>349</v>
      </c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93"/>
      <c r="AB134" s="144"/>
      <c r="AC134" s="152"/>
      <c r="AD134" s="152"/>
      <c r="AE134" s="110" t="s">
        <v>349</v>
      </c>
      <c r="AJ134" s="152"/>
      <c r="AM134" s="152"/>
      <c r="AO134" s="152"/>
    </row>
    <row r="135" spans="1:41" s="220" customFormat="1" ht="12" x14ac:dyDescent="0.2">
      <c r="A135" s="155"/>
      <c r="B135" s="167" t="s">
        <v>225</v>
      </c>
      <c r="C135" s="282" t="s">
        <v>226</v>
      </c>
      <c r="D135" s="282"/>
      <c r="E135" s="282"/>
      <c r="F135" s="160" t="s">
        <v>122</v>
      </c>
      <c r="G135" s="164">
        <v>25.2</v>
      </c>
      <c r="H135" s="158">
        <v>0.8125</v>
      </c>
      <c r="I135" s="157">
        <v>40.950000000000003</v>
      </c>
      <c r="J135" s="159">
        <v>12.69</v>
      </c>
      <c r="K135" s="160"/>
      <c r="L135" s="159">
        <v>519.66</v>
      </c>
      <c r="M135" s="160"/>
      <c r="N135" s="161"/>
      <c r="AB135" s="144"/>
      <c r="AC135" s="152"/>
      <c r="AD135" s="152"/>
      <c r="AF135" s="110" t="s">
        <v>226</v>
      </c>
      <c r="AJ135" s="152"/>
      <c r="AM135" s="152"/>
      <c r="AO135" s="152"/>
    </row>
    <row r="136" spans="1:41" s="220" customFormat="1" ht="12" x14ac:dyDescent="0.2">
      <c r="A136" s="155"/>
      <c r="B136" s="167" t="s">
        <v>227</v>
      </c>
      <c r="C136" s="282" t="s">
        <v>228</v>
      </c>
      <c r="D136" s="282"/>
      <c r="E136" s="282"/>
      <c r="F136" s="160" t="s">
        <v>122</v>
      </c>
      <c r="G136" s="164">
        <v>10.8</v>
      </c>
      <c r="H136" s="158">
        <v>0.8125</v>
      </c>
      <c r="I136" s="157">
        <v>17.55</v>
      </c>
      <c r="J136" s="159">
        <v>9.17</v>
      </c>
      <c r="K136" s="160"/>
      <c r="L136" s="159">
        <v>160.93</v>
      </c>
      <c r="M136" s="160"/>
      <c r="N136" s="161"/>
      <c r="AB136" s="144"/>
      <c r="AC136" s="152"/>
      <c r="AD136" s="152"/>
      <c r="AF136" s="110" t="s">
        <v>228</v>
      </c>
      <c r="AJ136" s="152"/>
      <c r="AM136" s="152"/>
      <c r="AO136" s="152"/>
    </row>
    <row r="137" spans="1:41" s="220" customFormat="1" ht="12" x14ac:dyDescent="0.2">
      <c r="A137" s="244"/>
      <c r="B137" s="245">
        <v>1</v>
      </c>
      <c r="C137" s="282" t="s">
        <v>118</v>
      </c>
      <c r="D137" s="282"/>
      <c r="E137" s="282"/>
      <c r="F137" s="160"/>
      <c r="G137" s="160"/>
      <c r="H137" s="160"/>
      <c r="I137" s="160"/>
      <c r="J137" s="159">
        <v>418.83</v>
      </c>
      <c r="K137" s="158">
        <v>0.8125</v>
      </c>
      <c r="L137" s="159">
        <v>680.6</v>
      </c>
      <c r="M137" s="157">
        <v>23.77</v>
      </c>
      <c r="N137" s="177">
        <v>16178</v>
      </c>
      <c r="AB137" s="144"/>
      <c r="AC137" s="152"/>
      <c r="AD137" s="152"/>
      <c r="AG137" s="110" t="s">
        <v>118</v>
      </c>
      <c r="AJ137" s="152"/>
      <c r="AM137" s="152"/>
      <c r="AO137" s="152"/>
    </row>
    <row r="138" spans="1:41" s="220" customFormat="1" ht="12" x14ac:dyDescent="0.2">
      <c r="A138" s="244"/>
      <c r="B138" s="167"/>
      <c r="C138" s="282" t="s">
        <v>121</v>
      </c>
      <c r="D138" s="282"/>
      <c r="E138" s="282"/>
      <c r="F138" s="160" t="s">
        <v>122</v>
      </c>
      <c r="G138" s="163">
        <v>36</v>
      </c>
      <c r="H138" s="158">
        <v>0.8125</v>
      </c>
      <c r="I138" s="164">
        <v>58.5</v>
      </c>
      <c r="J138" s="167"/>
      <c r="K138" s="160"/>
      <c r="L138" s="167"/>
      <c r="M138" s="160"/>
      <c r="N138" s="161"/>
      <c r="AB138" s="144"/>
      <c r="AC138" s="152"/>
      <c r="AD138" s="152"/>
      <c r="AH138" s="110" t="s">
        <v>121</v>
      </c>
      <c r="AJ138" s="152"/>
      <c r="AM138" s="152"/>
      <c r="AO138" s="152"/>
    </row>
    <row r="139" spans="1:41" s="220" customFormat="1" ht="12" x14ac:dyDescent="0.2">
      <c r="A139" s="244"/>
      <c r="B139" s="167"/>
      <c r="C139" s="301" t="s">
        <v>123</v>
      </c>
      <c r="D139" s="301"/>
      <c r="E139" s="301"/>
      <c r="F139" s="170"/>
      <c r="G139" s="170"/>
      <c r="H139" s="170"/>
      <c r="I139" s="170"/>
      <c r="J139" s="171">
        <v>418.83</v>
      </c>
      <c r="K139" s="170"/>
      <c r="L139" s="171">
        <v>680.6</v>
      </c>
      <c r="M139" s="170"/>
      <c r="N139" s="172"/>
      <c r="AB139" s="144"/>
      <c r="AC139" s="152"/>
      <c r="AD139" s="152"/>
      <c r="AI139" s="110" t="s">
        <v>123</v>
      </c>
      <c r="AJ139" s="152"/>
      <c r="AM139" s="152"/>
      <c r="AO139" s="152"/>
    </row>
    <row r="140" spans="1:41" s="220" customFormat="1" ht="12" x14ac:dyDescent="0.2">
      <c r="A140" s="244"/>
      <c r="B140" s="167"/>
      <c r="C140" s="282" t="s">
        <v>124</v>
      </c>
      <c r="D140" s="282"/>
      <c r="E140" s="282"/>
      <c r="F140" s="160"/>
      <c r="G140" s="160"/>
      <c r="H140" s="160"/>
      <c r="I140" s="160"/>
      <c r="J140" s="167"/>
      <c r="K140" s="160"/>
      <c r="L140" s="159">
        <v>680.6</v>
      </c>
      <c r="M140" s="160"/>
      <c r="N140" s="177">
        <v>16178</v>
      </c>
      <c r="AB140" s="144"/>
      <c r="AC140" s="152"/>
      <c r="AD140" s="152"/>
      <c r="AH140" s="110" t="s">
        <v>124</v>
      </c>
      <c r="AJ140" s="152"/>
      <c r="AM140" s="152"/>
      <c r="AO140" s="152"/>
    </row>
    <row r="141" spans="1:41" s="220" customFormat="1" ht="22.5" x14ac:dyDescent="0.2">
      <c r="A141" s="244"/>
      <c r="B141" s="167" t="s">
        <v>229</v>
      </c>
      <c r="C141" s="282" t="s">
        <v>230</v>
      </c>
      <c r="D141" s="282"/>
      <c r="E141" s="282"/>
      <c r="F141" s="160" t="s">
        <v>125</v>
      </c>
      <c r="G141" s="163">
        <v>74</v>
      </c>
      <c r="H141" s="160"/>
      <c r="I141" s="163">
        <v>74</v>
      </c>
      <c r="J141" s="167"/>
      <c r="K141" s="160"/>
      <c r="L141" s="159">
        <v>503.64</v>
      </c>
      <c r="M141" s="160"/>
      <c r="N141" s="177">
        <v>11972</v>
      </c>
      <c r="AB141" s="144"/>
      <c r="AC141" s="152"/>
      <c r="AD141" s="152"/>
      <c r="AH141" s="110" t="s">
        <v>230</v>
      </c>
      <c r="AJ141" s="152"/>
      <c r="AM141" s="152"/>
      <c r="AO141" s="152"/>
    </row>
    <row r="142" spans="1:41" s="220" customFormat="1" ht="22.5" x14ac:dyDescent="0.2">
      <c r="A142" s="244"/>
      <c r="B142" s="167" t="s">
        <v>231</v>
      </c>
      <c r="C142" s="282" t="s">
        <v>232</v>
      </c>
      <c r="D142" s="282"/>
      <c r="E142" s="282"/>
      <c r="F142" s="160" t="s">
        <v>125</v>
      </c>
      <c r="G142" s="163">
        <v>36</v>
      </c>
      <c r="H142" s="160"/>
      <c r="I142" s="163">
        <v>36</v>
      </c>
      <c r="J142" s="167"/>
      <c r="K142" s="160"/>
      <c r="L142" s="159">
        <v>245.02</v>
      </c>
      <c r="M142" s="160"/>
      <c r="N142" s="177">
        <v>5824</v>
      </c>
      <c r="AB142" s="144"/>
      <c r="AC142" s="152"/>
      <c r="AD142" s="152"/>
      <c r="AH142" s="110" t="s">
        <v>232</v>
      </c>
      <c r="AJ142" s="152"/>
      <c r="AM142" s="152"/>
      <c r="AO142" s="152"/>
    </row>
    <row r="143" spans="1:41" s="220" customFormat="1" ht="12" x14ac:dyDescent="0.2">
      <c r="A143" s="173"/>
      <c r="B143" s="187"/>
      <c r="C143" s="300" t="s">
        <v>126</v>
      </c>
      <c r="D143" s="300"/>
      <c r="E143" s="300"/>
      <c r="F143" s="148"/>
      <c r="G143" s="148"/>
      <c r="H143" s="148"/>
      <c r="I143" s="148"/>
      <c r="J143" s="150"/>
      <c r="K143" s="148"/>
      <c r="L143" s="179">
        <v>1429.26</v>
      </c>
      <c r="M143" s="170"/>
      <c r="N143" s="178">
        <v>33974</v>
      </c>
      <c r="AB143" s="144"/>
      <c r="AC143" s="152"/>
      <c r="AD143" s="152"/>
      <c r="AJ143" s="152" t="s">
        <v>126</v>
      </c>
      <c r="AM143" s="152"/>
      <c r="AO143" s="152"/>
    </row>
    <row r="144" spans="1:41" s="220" customFormat="1" ht="33.75" x14ac:dyDescent="0.2">
      <c r="A144" s="145" t="s">
        <v>140</v>
      </c>
      <c r="B144" s="243" t="s">
        <v>233</v>
      </c>
      <c r="C144" s="300" t="s">
        <v>234</v>
      </c>
      <c r="D144" s="300"/>
      <c r="E144" s="300"/>
      <c r="F144" s="148" t="s">
        <v>162</v>
      </c>
      <c r="G144" s="148"/>
      <c r="H144" s="148"/>
      <c r="I144" s="149">
        <v>2</v>
      </c>
      <c r="J144" s="150"/>
      <c r="K144" s="148"/>
      <c r="L144" s="150"/>
      <c r="M144" s="148"/>
      <c r="N144" s="151"/>
      <c r="AB144" s="144"/>
      <c r="AC144" s="152"/>
      <c r="AD144" s="152" t="s">
        <v>234</v>
      </c>
      <c r="AJ144" s="152"/>
      <c r="AM144" s="152"/>
      <c r="AO144" s="152"/>
    </row>
    <row r="145" spans="1:42" s="220" customFormat="1" ht="12" x14ac:dyDescent="0.2">
      <c r="A145" s="153"/>
      <c r="B145" s="167" t="s">
        <v>237</v>
      </c>
      <c r="C145" s="282" t="s">
        <v>238</v>
      </c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93"/>
      <c r="AB145" s="144"/>
      <c r="AC145" s="152"/>
      <c r="AD145" s="152"/>
      <c r="AE145" s="110" t="s">
        <v>238</v>
      </c>
      <c r="AJ145" s="152"/>
      <c r="AM145" s="152"/>
      <c r="AO145" s="152"/>
    </row>
    <row r="146" spans="1:42" s="220" customFormat="1" ht="45" x14ac:dyDescent="0.2">
      <c r="A146" s="153"/>
      <c r="B146" s="167" t="s">
        <v>221</v>
      </c>
      <c r="C146" s="282" t="s">
        <v>222</v>
      </c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93"/>
      <c r="AB146" s="144"/>
      <c r="AC146" s="152"/>
      <c r="AD146" s="152"/>
      <c r="AE146" s="110" t="s">
        <v>222</v>
      </c>
      <c r="AJ146" s="152"/>
      <c r="AM146" s="152"/>
      <c r="AO146" s="152"/>
    </row>
    <row r="147" spans="1:42" s="220" customFormat="1" ht="33.75" x14ac:dyDescent="0.2">
      <c r="A147" s="153"/>
      <c r="B147" s="167" t="s">
        <v>348</v>
      </c>
      <c r="C147" s="282" t="s">
        <v>349</v>
      </c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93"/>
      <c r="AB147" s="144"/>
      <c r="AC147" s="152"/>
      <c r="AD147" s="152"/>
      <c r="AE147" s="110" t="s">
        <v>349</v>
      </c>
      <c r="AJ147" s="152"/>
      <c r="AM147" s="152"/>
      <c r="AO147" s="152"/>
    </row>
    <row r="148" spans="1:42" s="220" customFormat="1" ht="12" x14ac:dyDescent="0.2">
      <c r="A148" s="155"/>
      <c r="B148" s="167" t="s">
        <v>235</v>
      </c>
      <c r="C148" s="282" t="s">
        <v>236</v>
      </c>
      <c r="D148" s="282"/>
      <c r="E148" s="282"/>
      <c r="F148" s="160" t="s">
        <v>122</v>
      </c>
      <c r="G148" s="157">
        <v>9.58</v>
      </c>
      <c r="H148" s="158">
        <v>0.8125</v>
      </c>
      <c r="I148" s="158">
        <v>15.567500000000001</v>
      </c>
      <c r="J148" s="159">
        <v>14.09</v>
      </c>
      <c r="K148" s="160"/>
      <c r="L148" s="159">
        <v>219.35</v>
      </c>
      <c r="M148" s="160"/>
      <c r="N148" s="161"/>
      <c r="AB148" s="144"/>
      <c r="AC148" s="152"/>
      <c r="AD148" s="152"/>
      <c r="AF148" s="110" t="s">
        <v>236</v>
      </c>
      <c r="AJ148" s="152"/>
      <c r="AM148" s="152"/>
      <c r="AO148" s="152"/>
    </row>
    <row r="149" spans="1:42" s="220" customFormat="1" ht="12" x14ac:dyDescent="0.2">
      <c r="A149" s="155"/>
      <c r="B149" s="167" t="s">
        <v>227</v>
      </c>
      <c r="C149" s="282" t="s">
        <v>228</v>
      </c>
      <c r="D149" s="282"/>
      <c r="E149" s="282"/>
      <c r="F149" s="160" t="s">
        <v>122</v>
      </c>
      <c r="G149" s="164">
        <v>4.0999999999999996</v>
      </c>
      <c r="H149" s="158">
        <v>0.8125</v>
      </c>
      <c r="I149" s="158">
        <v>6.6624999999999996</v>
      </c>
      <c r="J149" s="159">
        <v>9.17</v>
      </c>
      <c r="K149" s="160"/>
      <c r="L149" s="159">
        <v>61.1</v>
      </c>
      <c r="M149" s="160"/>
      <c r="N149" s="161"/>
      <c r="AB149" s="144"/>
      <c r="AC149" s="152"/>
      <c r="AD149" s="152"/>
      <c r="AF149" s="110" t="s">
        <v>228</v>
      </c>
      <c r="AJ149" s="152"/>
      <c r="AM149" s="152"/>
      <c r="AO149" s="152"/>
    </row>
    <row r="150" spans="1:42" s="220" customFormat="1" ht="12" x14ac:dyDescent="0.2">
      <c r="A150" s="244"/>
      <c r="B150" s="245">
        <v>1</v>
      </c>
      <c r="C150" s="282" t="s">
        <v>118</v>
      </c>
      <c r="D150" s="282"/>
      <c r="E150" s="282"/>
      <c r="F150" s="160"/>
      <c r="G150" s="160"/>
      <c r="H150" s="160"/>
      <c r="I150" s="160"/>
      <c r="J150" s="159">
        <v>172.58</v>
      </c>
      <c r="K150" s="158">
        <v>0.8125</v>
      </c>
      <c r="L150" s="159">
        <v>280.44</v>
      </c>
      <c r="M150" s="157">
        <v>23.77</v>
      </c>
      <c r="N150" s="177">
        <v>6666</v>
      </c>
      <c r="AB150" s="144"/>
      <c r="AC150" s="152"/>
      <c r="AD150" s="152"/>
      <c r="AG150" s="110" t="s">
        <v>118</v>
      </c>
      <c r="AJ150" s="152"/>
      <c r="AM150" s="152"/>
      <c r="AO150" s="152"/>
    </row>
    <row r="151" spans="1:42" s="220" customFormat="1" ht="12" x14ac:dyDescent="0.2">
      <c r="A151" s="244"/>
      <c r="B151" s="167"/>
      <c r="C151" s="282" t="s">
        <v>121</v>
      </c>
      <c r="D151" s="282"/>
      <c r="E151" s="282"/>
      <c r="F151" s="160" t="s">
        <v>122</v>
      </c>
      <c r="G151" s="157">
        <v>13.68</v>
      </c>
      <c r="H151" s="158">
        <v>0.8125</v>
      </c>
      <c r="I151" s="157">
        <v>22.23</v>
      </c>
      <c r="J151" s="167"/>
      <c r="K151" s="160"/>
      <c r="L151" s="167"/>
      <c r="M151" s="160"/>
      <c r="N151" s="161"/>
      <c r="AB151" s="144"/>
      <c r="AC151" s="152"/>
      <c r="AD151" s="152"/>
      <c r="AH151" s="110" t="s">
        <v>121</v>
      </c>
      <c r="AJ151" s="152"/>
      <c r="AM151" s="152"/>
      <c r="AO151" s="152"/>
    </row>
    <row r="152" spans="1:42" s="220" customFormat="1" ht="12" x14ac:dyDescent="0.2">
      <c r="A152" s="244"/>
      <c r="B152" s="167"/>
      <c r="C152" s="301" t="s">
        <v>123</v>
      </c>
      <c r="D152" s="301"/>
      <c r="E152" s="301"/>
      <c r="F152" s="170"/>
      <c r="G152" s="170"/>
      <c r="H152" s="170"/>
      <c r="I152" s="170"/>
      <c r="J152" s="171">
        <v>172.58</v>
      </c>
      <c r="K152" s="170"/>
      <c r="L152" s="171">
        <v>280.44</v>
      </c>
      <c r="M152" s="170"/>
      <c r="N152" s="172"/>
      <c r="AB152" s="144"/>
      <c r="AC152" s="152"/>
      <c r="AD152" s="152"/>
      <c r="AI152" s="110" t="s">
        <v>123</v>
      </c>
      <c r="AJ152" s="152"/>
      <c r="AM152" s="152"/>
      <c r="AO152" s="152"/>
    </row>
    <row r="153" spans="1:42" s="220" customFormat="1" ht="12" x14ac:dyDescent="0.2">
      <c r="A153" s="244"/>
      <c r="B153" s="167"/>
      <c r="C153" s="282" t="s">
        <v>124</v>
      </c>
      <c r="D153" s="282"/>
      <c r="E153" s="282"/>
      <c r="F153" s="160"/>
      <c r="G153" s="160"/>
      <c r="H153" s="160"/>
      <c r="I153" s="160"/>
      <c r="J153" s="167"/>
      <c r="K153" s="160"/>
      <c r="L153" s="159">
        <v>280.44</v>
      </c>
      <c r="M153" s="160"/>
      <c r="N153" s="177">
        <v>6666</v>
      </c>
      <c r="AB153" s="144"/>
      <c r="AC153" s="152"/>
      <c r="AD153" s="152"/>
      <c r="AH153" s="110" t="s">
        <v>124</v>
      </c>
      <c r="AJ153" s="152"/>
      <c r="AM153" s="152"/>
      <c r="AO153" s="152"/>
    </row>
    <row r="154" spans="1:42" s="220" customFormat="1" ht="22.5" x14ac:dyDescent="0.2">
      <c r="A154" s="244"/>
      <c r="B154" s="167" t="s">
        <v>229</v>
      </c>
      <c r="C154" s="282" t="s">
        <v>230</v>
      </c>
      <c r="D154" s="282"/>
      <c r="E154" s="282"/>
      <c r="F154" s="160" t="s">
        <v>125</v>
      </c>
      <c r="G154" s="163">
        <v>74</v>
      </c>
      <c r="H154" s="160"/>
      <c r="I154" s="163">
        <v>74</v>
      </c>
      <c r="J154" s="167"/>
      <c r="K154" s="160"/>
      <c r="L154" s="159">
        <v>207.53</v>
      </c>
      <c r="M154" s="160"/>
      <c r="N154" s="177">
        <v>4933</v>
      </c>
      <c r="AB154" s="144"/>
      <c r="AC154" s="152"/>
      <c r="AD154" s="152"/>
      <c r="AH154" s="110" t="s">
        <v>230</v>
      </c>
      <c r="AJ154" s="152"/>
      <c r="AM154" s="152"/>
      <c r="AO154" s="152"/>
    </row>
    <row r="155" spans="1:42" s="220" customFormat="1" ht="22.5" x14ac:dyDescent="0.2">
      <c r="A155" s="244"/>
      <c r="B155" s="167" t="s">
        <v>231</v>
      </c>
      <c r="C155" s="282" t="s">
        <v>232</v>
      </c>
      <c r="D155" s="282"/>
      <c r="E155" s="282"/>
      <c r="F155" s="160" t="s">
        <v>125</v>
      </c>
      <c r="G155" s="163">
        <v>36</v>
      </c>
      <c r="H155" s="160"/>
      <c r="I155" s="163">
        <v>36</v>
      </c>
      <c r="J155" s="167"/>
      <c r="K155" s="160"/>
      <c r="L155" s="159">
        <v>100.96</v>
      </c>
      <c r="M155" s="160"/>
      <c r="N155" s="177">
        <v>2400</v>
      </c>
      <c r="AB155" s="144"/>
      <c r="AC155" s="152"/>
      <c r="AD155" s="152"/>
      <c r="AH155" s="110" t="s">
        <v>232</v>
      </c>
      <c r="AJ155" s="152"/>
      <c r="AM155" s="152"/>
      <c r="AO155" s="152"/>
    </row>
    <row r="156" spans="1:42" s="220" customFormat="1" ht="12" x14ac:dyDescent="0.2">
      <c r="A156" s="173"/>
      <c r="B156" s="187"/>
      <c r="C156" s="300" t="s">
        <v>126</v>
      </c>
      <c r="D156" s="300"/>
      <c r="E156" s="300"/>
      <c r="F156" s="148"/>
      <c r="G156" s="148"/>
      <c r="H156" s="148"/>
      <c r="I156" s="148"/>
      <c r="J156" s="150"/>
      <c r="K156" s="148"/>
      <c r="L156" s="175">
        <v>588.92999999999995</v>
      </c>
      <c r="M156" s="170"/>
      <c r="N156" s="178">
        <v>13999</v>
      </c>
      <c r="AB156" s="144"/>
      <c r="AC156" s="152"/>
      <c r="AD156" s="152"/>
      <c r="AJ156" s="152" t="s">
        <v>126</v>
      </c>
      <c r="AM156" s="152"/>
      <c r="AO156" s="152"/>
    </row>
    <row r="157" spans="1:42" s="220" customFormat="1" ht="12" x14ac:dyDescent="0.2">
      <c r="A157" s="303" t="s">
        <v>239</v>
      </c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5"/>
      <c r="AB157" s="144"/>
      <c r="AC157" s="152"/>
      <c r="AD157" s="152"/>
      <c r="AJ157" s="152"/>
      <c r="AM157" s="152"/>
      <c r="AO157" s="152"/>
      <c r="AP157" s="110" t="s">
        <v>239</v>
      </c>
    </row>
    <row r="158" spans="1:42" s="220" customFormat="1" ht="22.5" x14ac:dyDescent="0.2">
      <c r="A158" s="145" t="s">
        <v>10</v>
      </c>
      <c r="B158" s="243" t="s">
        <v>240</v>
      </c>
      <c r="C158" s="300" t="s">
        <v>241</v>
      </c>
      <c r="D158" s="300"/>
      <c r="E158" s="300"/>
      <c r="F158" s="148" t="s">
        <v>162</v>
      </c>
      <c r="G158" s="148"/>
      <c r="H158" s="148"/>
      <c r="I158" s="149">
        <v>2</v>
      </c>
      <c r="J158" s="150"/>
      <c r="K158" s="148"/>
      <c r="L158" s="150"/>
      <c r="M158" s="148"/>
      <c r="N158" s="151"/>
      <c r="AB158" s="144"/>
      <c r="AC158" s="152"/>
      <c r="AD158" s="152" t="s">
        <v>241</v>
      </c>
      <c r="AJ158" s="152"/>
      <c r="AM158" s="152"/>
      <c r="AO158" s="152"/>
    </row>
    <row r="159" spans="1:42" s="220" customFormat="1" ht="12" x14ac:dyDescent="0.2">
      <c r="A159" s="153"/>
      <c r="B159" s="167" t="s">
        <v>237</v>
      </c>
      <c r="C159" s="282" t="s">
        <v>238</v>
      </c>
      <c r="D159" s="282"/>
      <c r="E159" s="282"/>
      <c r="F159" s="282"/>
      <c r="G159" s="282"/>
      <c r="H159" s="282"/>
      <c r="I159" s="282"/>
      <c r="J159" s="282"/>
      <c r="K159" s="282"/>
      <c r="L159" s="282"/>
      <c r="M159" s="282"/>
      <c r="N159" s="293"/>
      <c r="AB159" s="144"/>
      <c r="AC159" s="152"/>
      <c r="AD159" s="152"/>
      <c r="AE159" s="110" t="s">
        <v>238</v>
      </c>
      <c r="AJ159" s="152"/>
      <c r="AM159" s="152"/>
      <c r="AO159" s="152"/>
    </row>
    <row r="160" spans="1:42" s="220" customFormat="1" ht="45" x14ac:dyDescent="0.2">
      <c r="A160" s="153"/>
      <c r="B160" s="167" t="s">
        <v>221</v>
      </c>
      <c r="C160" s="282" t="s">
        <v>222</v>
      </c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93"/>
      <c r="AB160" s="144"/>
      <c r="AC160" s="152"/>
      <c r="AD160" s="152"/>
      <c r="AE160" s="110" t="s">
        <v>222</v>
      </c>
      <c r="AJ160" s="152"/>
      <c r="AM160" s="152"/>
      <c r="AO160" s="152"/>
    </row>
    <row r="161" spans="1:41" s="220" customFormat="1" ht="33.75" x14ac:dyDescent="0.2">
      <c r="A161" s="153"/>
      <c r="B161" s="167" t="s">
        <v>348</v>
      </c>
      <c r="C161" s="282" t="s">
        <v>349</v>
      </c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93"/>
      <c r="AB161" s="144"/>
      <c r="AC161" s="152"/>
      <c r="AD161" s="152"/>
      <c r="AE161" s="110" t="s">
        <v>349</v>
      </c>
      <c r="AJ161" s="152"/>
      <c r="AM161" s="152"/>
      <c r="AO161" s="152"/>
    </row>
    <row r="162" spans="1:41" s="220" customFormat="1" ht="12" x14ac:dyDescent="0.2">
      <c r="A162" s="155"/>
      <c r="B162" s="167" t="s">
        <v>235</v>
      </c>
      <c r="C162" s="282" t="s">
        <v>236</v>
      </c>
      <c r="D162" s="282"/>
      <c r="E162" s="282"/>
      <c r="F162" s="160" t="s">
        <v>122</v>
      </c>
      <c r="G162" s="157">
        <v>8.57</v>
      </c>
      <c r="H162" s="158">
        <v>0.8125</v>
      </c>
      <c r="I162" s="185">
        <v>13.92625</v>
      </c>
      <c r="J162" s="159">
        <v>14.09</v>
      </c>
      <c r="K162" s="160"/>
      <c r="L162" s="159">
        <v>196.22</v>
      </c>
      <c r="M162" s="160"/>
      <c r="N162" s="161"/>
      <c r="AB162" s="144"/>
      <c r="AC162" s="152"/>
      <c r="AD162" s="152"/>
      <c r="AF162" s="110" t="s">
        <v>236</v>
      </c>
      <c r="AJ162" s="152"/>
      <c r="AM162" s="152"/>
      <c r="AO162" s="152"/>
    </row>
    <row r="163" spans="1:41" s="220" customFormat="1" ht="12" x14ac:dyDescent="0.2">
      <c r="A163" s="155"/>
      <c r="B163" s="167" t="s">
        <v>227</v>
      </c>
      <c r="C163" s="282" t="s">
        <v>228</v>
      </c>
      <c r="D163" s="282"/>
      <c r="E163" s="282"/>
      <c r="F163" s="160" t="s">
        <v>122</v>
      </c>
      <c r="G163" s="157">
        <v>3.67</v>
      </c>
      <c r="H163" s="158">
        <v>0.8125</v>
      </c>
      <c r="I163" s="185">
        <v>5.9637500000000001</v>
      </c>
      <c r="J163" s="159">
        <v>9.17</v>
      </c>
      <c r="K163" s="160"/>
      <c r="L163" s="159">
        <v>54.69</v>
      </c>
      <c r="M163" s="160"/>
      <c r="N163" s="161"/>
      <c r="AB163" s="144"/>
      <c r="AC163" s="152"/>
      <c r="AD163" s="152"/>
      <c r="AF163" s="110" t="s">
        <v>228</v>
      </c>
      <c r="AJ163" s="152"/>
      <c r="AM163" s="152"/>
      <c r="AO163" s="152"/>
    </row>
    <row r="164" spans="1:41" s="220" customFormat="1" ht="12" x14ac:dyDescent="0.2">
      <c r="A164" s="244"/>
      <c r="B164" s="245">
        <v>1</v>
      </c>
      <c r="C164" s="282" t="s">
        <v>118</v>
      </c>
      <c r="D164" s="282"/>
      <c r="E164" s="282"/>
      <c r="F164" s="160"/>
      <c r="G164" s="160"/>
      <c r="H164" s="160"/>
      <c r="I164" s="160"/>
      <c r="J164" s="159">
        <v>154.4</v>
      </c>
      <c r="K164" s="158">
        <v>0.8125</v>
      </c>
      <c r="L164" s="159">
        <v>250.9</v>
      </c>
      <c r="M164" s="157">
        <v>23.77</v>
      </c>
      <c r="N164" s="177">
        <v>5964</v>
      </c>
      <c r="AB164" s="144"/>
      <c r="AC164" s="152"/>
      <c r="AD164" s="152"/>
      <c r="AG164" s="110" t="s">
        <v>118</v>
      </c>
      <c r="AJ164" s="152"/>
      <c r="AM164" s="152"/>
      <c r="AO164" s="152"/>
    </row>
    <row r="165" spans="1:41" s="220" customFormat="1" ht="12" x14ac:dyDescent="0.2">
      <c r="A165" s="244"/>
      <c r="B165" s="167"/>
      <c r="C165" s="282" t="s">
        <v>121</v>
      </c>
      <c r="D165" s="282"/>
      <c r="E165" s="282"/>
      <c r="F165" s="160" t="s">
        <v>122</v>
      </c>
      <c r="G165" s="157">
        <v>12.24</v>
      </c>
      <c r="H165" s="158">
        <v>0.8125</v>
      </c>
      <c r="I165" s="157">
        <v>19.89</v>
      </c>
      <c r="J165" s="167"/>
      <c r="K165" s="160"/>
      <c r="L165" s="167"/>
      <c r="M165" s="160"/>
      <c r="N165" s="161"/>
      <c r="AB165" s="144"/>
      <c r="AC165" s="152"/>
      <c r="AD165" s="152"/>
      <c r="AH165" s="110" t="s">
        <v>121</v>
      </c>
      <c r="AJ165" s="152"/>
      <c r="AM165" s="152"/>
      <c r="AO165" s="152"/>
    </row>
    <row r="166" spans="1:41" s="220" customFormat="1" ht="12" x14ac:dyDescent="0.2">
      <c r="A166" s="244"/>
      <c r="B166" s="167"/>
      <c r="C166" s="301" t="s">
        <v>123</v>
      </c>
      <c r="D166" s="301"/>
      <c r="E166" s="301"/>
      <c r="F166" s="170"/>
      <c r="G166" s="170"/>
      <c r="H166" s="170"/>
      <c r="I166" s="170"/>
      <c r="J166" s="171">
        <v>154.4</v>
      </c>
      <c r="K166" s="170"/>
      <c r="L166" s="171">
        <v>250.9</v>
      </c>
      <c r="M166" s="170"/>
      <c r="N166" s="172"/>
      <c r="AB166" s="144"/>
      <c r="AC166" s="152"/>
      <c r="AD166" s="152"/>
      <c r="AI166" s="110" t="s">
        <v>123</v>
      </c>
      <c r="AJ166" s="152"/>
      <c r="AM166" s="152"/>
      <c r="AO166" s="152"/>
    </row>
    <row r="167" spans="1:41" s="220" customFormat="1" ht="12" x14ac:dyDescent="0.2">
      <c r="A167" s="244"/>
      <c r="B167" s="167"/>
      <c r="C167" s="282" t="s">
        <v>124</v>
      </c>
      <c r="D167" s="282"/>
      <c r="E167" s="282"/>
      <c r="F167" s="160"/>
      <c r="G167" s="160"/>
      <c r="H167" s="160"/>
      <c r="I167" s="160"/>
      <c r="J167" s="167"/>
      <c r="K167" s="160"/>
      <c r="L167" s="159">
        <v>250.9</v>
      </c>
      <c r="M167" s="160"/>
      <c r="N167" s="177">
        <v>5964</v>
      </c>
      <c r="AB167" s="144"/>
      <c r="AC167" s="152"/>
      <c r="AD167" s="152"/>
      <c r="AH167" s="110" t="s">
        <v>124</v>
      </c>
      <c r="AJ167" s="152"/>
      <c r="AM167" s="152"/>
      <c r="AO167" s="152"/>
    </row>
    <row r="168" spans="1:41" s="220" customFormat="1" ht="22.5" x14ac:dyDescent="0.2">
      <c r="A168" s="244"/>
      <c r="B168" s="167" t="s">
        <v>229</v>
      </c>
      <c r="C168" s="282" t="s">
        <v>230</v>
      </c>
      <c r="D168" s="282"/>
      <c r="E168" s="282"/>
      <c r="F168" s="160" t="s">
        <v>125</v>
      </c>
      <c r="G168" s="163">
        <v>74</v>
      </c>
      <c r="H168" s="160"/>
      <c r="I168" s="163">
        <v>74</v>
      </c>
      <c r="J168" s="167"/>
      <c r="K168" s="160"/>
      <c r="L168" s="159">
        <v>185.67</v>
      </c>
      <c r="M168" s="160"/>
      <c r="N168" s="177">
        <v>4413</v>
      </c>
      <c r="AB168" s="144"/>
      <c r="AC168" s="152"/>
      <c r="AD168" s="152"/>
      <c r="AH168" s="110" t="s">
        <v>230</v>
      </c>
      <c r="AJ168" s="152"/>
      <c r="AM168" s="152"/>
      <c r="AO168" s="152"/>
    </row>
    <row r="169" spans="1:41" s="220" customFormat="1" ht="22.5" x14ac:dyDescent="0.2">
      <c r="A169" s="244"/>
      <c r="B169" s="167" t="s">
        <v>231</v>
      </c>
      <c r="C169" s="282" t="s">
        <v>232</v>
      </c>
      <c r="D169" s="282"/>
      <c r="E169" s="282"/>
      <c r="F169" s="160" t="s">
        <v>125</v>
      </c>
      <c r="G169" s="163">
        <v>36</v>
      </c>
      <c r="H169" s="160"/>
      <c r="I169" s="163">
        <v>36</v>
      </c>
      <c r="J169" s="167"/>
      <c r="K169" s="160"/>
      <c r="L169" s="159">
        <v>90.32</v>
      </c>
      <c r="M169" s="160"/>
      <c r="N169" s="177">
        <v>2147</v>
      </c>
      <c r="AB169" s="144"/>
      <c r="AC169" s="152"/>
      <c r="AD169" s="152"/>
      <c r="AH169" s="110" t="s">
        <v>232</v>
      </c>
      <c r="AJ169" s="152"/>
      <c r="AM169" s="152"/>
      <c r="AO169" s="152"/>
    </row>
    <row r="170" spans="1:41" s="220" customFormat="1" ht="12" x14ac:dyDescent="0.2">
      <c r="A170" s="173"/>
      <c r="B170" s="187"/>
      <c r="C170" s="300" t="s">
        <v>126</v>
      </c>
      <c r="D170" s="300"/>
      <c r="E170" s="300"/>
      <c r="F170" s="148"/>
      <c r="G170" s="148"/>
      <c r="H170" s="148"/>
      <c r="I170" s="148"/>
      <c r="J170" s="150"/>
      <c r="K170" s="148"/>
      <c r="L170" s="175">
        <v>526.89</v>
      </c>
      <c r="M170" s="170"/>
      <c r="N170" s="178">
        <v>12524</v>
      </c>
      <c r="AB170" s="144"/>
      <c r="AC170" s="152"/>
      <c r="AD170" s="152"/>
      <c r="AJ170" s="152" t="s">
        <v>126</v>
      </c>
      <c r="AM170" s="152"/>
      <c r="AO170" s="152"/>
    </row>
    <row r="171" spans="1:41" s="220" customFormat="1" ht="33.75" x14ac:dyDescent="0.2">
      <c r="A171" s="145" t="s">
        <v>163</v>
      </c>
      <c r="B171" s="243" t="s">
        <v>242</v>
      </c>
      <c r="C171" s="300" t="s">
        <v>243</v>
      </c>
      <c r="D171" s="300"/>
      <c r="E171" s="300"/>
      <c r="F171" s="148" t="s">
        <v>17</v>
      </c>
      <c r="G171" s="148"/>
      <c r="H171" s="148"/>
      <c r="I171" s="149">
        <v>2</v>
      </c>
      <c r="J171" s="150"/>
      <c r="K171" s="148"/>
      <c r="L171" s="150"/>
      <c r="M171" s="148"/>
      <c r="N171" s="151"/>
      <c r="AB171" s="144"/>
      <c r="AC171" s="152"/>
      <c r="AD171" s="152" t="s">
        <v>243</v>
      </c>
      <c r="AJ171" s="152"/>
      <c r="AM171" s="152"/>
      <c r="AO171" s="152"/>
    </row>
    <row r="172" spans="1:41" s="220" customFormat="1" ht="12" x14ac:dyDescent="0.2">
      <c r="A172" s="153"/>
      <c r="B172" s="167" t="s">
        <v>237</v>
      </c>
      <c r="C172" s="282" t="s">
        <v>238</v>
      </c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93"/>
      <c r="AB172" s="144"/>
      <c r="AC172" s="152"/>
      <c r="AD172" s="152"/>
      <c r="AE172" s="110" t="s">
        <v>238</v>
      </c>
      <c r="AJ172" s="152"/>
      <c r="AM172" s="152"/>
      <c r="AO172" s="152"/>
    </row>
    <row r="173" spans="1:41" s="220" customFormat="1" ht="45" x14ac:dyDescent="0.2">
      <c r="A173" s="153"/>
      <c r="B173" s="167" t="s">
        <v>221</v>
      </c>
      <c r="C173" s="282" t="s">
        <v>222</v>
      </c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93"/>
      <c r="AB173" s="144"/>
      <c r="AC173" s="152"/>
      <c r="AD173" s="152"/>
      <c r="AE173" s="110" t="s">
        <v>222</v>
      </c>
      <c r="AJ173" s="152"/>
      <c r="AM173" s="152"/>
      <c r="AO173" s="152"/>
    </row>
    <row r="174" spans="1:41" s="220" customFormat="1" ht="33.75" x14ac:dyDescent="0.2">
      <c r="A174" s="153"/>
      <c r="B174" s="167" t="s">
        <v>348</v>
      </c>
      <c r="C174" s="282" t="s">
        <v>349</v>
      </c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93"/>
      <c r="AB174" s="144"/>
      <c r="AC174" s="152"/>
      <c r="AD174" s="152"/>
      <c r="AE174" s="110" t="s">
        <v>349</v>
      </c>
      <c r="AJ174" s="152"/>
      <c r="AM174" s="152"/>
      <c r="AO174" s="152"/>
    </row>
    <row r="175" spans="1:41" s="220" customFormat="1" ht="12" x14ac:dyDescent="0.2">
      <c r="A175" s="155"/>
      <c r="B175" s="167" t="s">
        <v>235</v>
      </c>
      <c r="C175" s="282" t="s">
        <v>236</v>
      </c>
      <c r="D175" s="282"/>
      <c r="E175" s="282"/>
      <c r="F175" s="160" t="s">
        <v>122</v>
      </c>
      <c r="G175" s="164">
        <v>2.7</v>
      </c>
      <c r="H175" s="158">
        <v>0.8125</v>
      </c>
      <c r="I175" s="158">
        <v>4.3875000000000002</v>
      </c>
      <c r="J175" s="159">
        <v>14.09</v>
      </c>
      <c r="K175" s="160"/>
      <c r="L175" s="159">
        <v>61.82</v>
      </c>
      <c r="M175" s="160"/>
      <c r="N175" s="161"/>
      <c r="AB175" s="144"/>
      <c r="AC175" s="152"/>
      <c r="AD175" s="152"/>
      <c r="AF175" s="110" t="s">
        <v>236</v>
      </c>
      <c r="AJ175" s="152"/>
      <c r="AM175" s="152"/>
      <c r="AO175" s="152"/>
    </row>
    <row r="176" spans="1:41" s="220" customFormat="1" ht="12" x14ac:dyDescent="0.2">
      <c r="A176" s="155"/>
      <c r="B176" s="167" t="s">
        <v>227</v>
      </c>
      <c r="C176" s="282" t="s">
        <v>228</v>
      </c>
      <c r="D176" s="282"/>
      <c r="E176" s="282"/>
      <c r="F176" s="160" t="s">
        <v>122</v>
      </c>
      <c r="G176" s="164">
        <v>1.8</v>
      </c>
      <c r="H176" s="158">
        <v>0.8125</v>
      </c>
      <c r="I176" s="162">
        <v>2.9249999999999998</v>
      </c>
      <c r="J176" s="159">
        <v>9.17</v>
      </c>
      <c r="K176" s="160"/>
      <c r="L176" s="159">
        <v>26.82</v>
      </c>
      <c r="M176" s="160"/>
      <c r="N176" s="161"/>
      <c r="AB176" s="144"/>
      <c r="AC176" s="152"/>
      <c r="AD176" s="152"/>
      <c r="AF176" s="110" t="s">
        <v>228</v>
      </c>
      <c r="AJ176" s="152"/>
      <c r="AM176" s="152"/>
      <c r="AO176" s="152"/>
    </row>
    <row r="177" spans="1:41" s="220" customFormat="1" ht="12" x14ac:dyDescent="0.2">
      <c r="A177" s="244"/>
      <c r="B177" s="245">
        <v>1</v>
      </c>
      <c r="C177" s="282" t="s">
        <v>118</v>
      </c>
      <c r="D177" s="282"/>
      <c r="E177" s="282"/>
      <c r="F177" s="160"/>
      <c r="G177" s="160"/>
      <c r="H177" s="160"/>
      <c r="I177" s="160"/>
      <c r="J177" s="159">
        <v>54.55</v>
      </c>
      <c r="K177" s="158">
        <v>0.8125</v>
      </c>
      <c r="L177" s="159">
        <v>88.64</v>
      </c>
      <c r="M177" s="157">
        <v>23.77</v>
      </c>
      <c r="N177" s="177">
        <v>2107</v>
      </c>
      <c r="AB177" s="144"/>
      <c r="AC177" s="152"/>
      <c r="AD177" s="152"/>
      <c r="AG177" s="110" t="s">
        <v>118</v>
      </c>
      <c r="AJ177" s="152"/>
      <c r="AM177" s="152"/>
      <c r="AO177" s="152"/>
    </row>
    <row r="178" spans="1:41" s="220" customFormat="1" ht="12" x14ac:dyDescent="0.2">
      <c r="A178" s="244"/>
      <c r="B178" s="167"/>
      <c r="C178" s="282" t="s">
        <v>121</v>
      </c>
      <c r="D178" s="282"/>
      <c r="E178" s="282"/>
      <c r="F178" s="160" t="s">
        <v>122</v>
      </c>
      <c r="G178" s="164">
        <v>4.5</v>
      </c>
      <c r="H178" s="158">
        <v>0.8125</v>
      </c>
      <c r="I178" s="158">
        <v>7.3125</v>
      </c>
      <c r="J178" s="167"/>
      <c r="K178" s="160"/>
      <c r="L178" s="167"/>
      <c r="M178" s="160"/>
      <c r="N178" s="161"/>
      <c r="AB178" s="144"/>
      <c r="AC178" s="152"/>
      <c r="AD178" s="152"/>
      <c r="AH178" s="110" t="s">
        <v>121</v>
      </c>
      <c r="AJ178" s="152"/>
      <c r="AM178" s="152"/>
      <c r="AO178" s="152"/>
    </row>
    <row r="179" spans="1:41" s="220" customFormat="1" ht="12" x14ac:dyDescent="0.2">
      <c r="A179" s="244"/>
      <c r="B179" s="167"/>
      <c r="C179" s="301" t="s">
        <v>123</v>
      </c>
      <c r="D179" s="301"/>
      <c r="E179" s="301"/>
      <c r="F179" s="170"/>
      <c r="G179" s="170"/>
      <c r="H179" s="170"/>
      <c r="I179" s="170"/>
      <c r="J179" s="171">
        <v>54.55</v>
      </c>
      <c r="K179" s="170"/>
      <c r="L179" s="171">
        <v>88.64</v>
      </c>
      <c r="M179" s="170"/>
      <c r="N179" s="172"/>
      <c r="AB179" s="144"/>
      <c r="AC179" s="152"/>
      <c r="AD179" s="152"/>
      <c r="AI179" s="110" t="s">
        <v>123</v>
      </c>
      <c r="AJ179" s="152"/>
      <c r="AM179" s="152"/>
      <c r="AO179" s="152"/>
    </row>
    <row r="180" spans="1:41" s="220" customFormat="1" ht="12" x14ac:dyDescent="0.2">
      <c r="A180" s="244"/>
      <c r="B180" s="167"/>
      <c r="C180" s="282" t="s">
        <v>124</v>
      </c>
      <c r="D180" s="282"/>
      <c r="E180" s="282"/>
      <c r="F180" s="160"/>
      <c r="G180" s="160"/>
      <c r="H180" s="160"/>
      <c r="I180" s="160"/>
      <c r="J180" s="167"/>
      <c r="K180" s="160"/>
      <c r="L180" s="159">
        <v>88.64</v>
      </c>
      <c r="M180" s="160"/>
      <c r="N180" s="177">
        <v>2107</v>
      </c>
      <c r="AB180" s="144"/>
      <c r="AC180" s="152"/>
      <c r="AD180" s="152"/>
      <c r="AH180" s="110" t="s">
        <v>124</v>
      </c>
      <c r="AJ180" s="152"/>
      <c r="AM180" s="152"/>
      <c r="AO180" s="152"/>
    </row>
    <row r="181" spans="1:41" s="220" customFormat="1" ht="22.5" x14ac:dyDescent="0.2">
      <c r="A181" s="244"/>
      <c r="B181" s="167" t="s">
        <v>229</v>
      </c>
      <c r="C181" s="282" t="s">
        <v>230</v>
      </c>
      <c r="D181" s="282"/>
      <c r="E181" s="282"/>
      <c r="F181" s="160" t="s">
        <v>125</v>
      </c>
      <c r="G181" s="163">
        <v>74</v>
      </c>
      <c r="H181" s="160"/>
      <c r="I181" s="163">
        <v>74</v>
      </c>
      <c r="J181" s="167"/>
      <c r="K181" s="160"/>
      <c r="L181" s="159">
        <v>65.59</v>
      </c>
      <c r="M181" s="160"/>
      <c r="N181" s="177">
        <v>1559</v>
      </c>
      <c r="AB181" s="144"/>
      <c r="AC181" s="152"/>
      <c r="AD181" s="152"/>
      <c r="AH181" s="110" t="s">
        <v>230</v>
      </c>
      <c r="AJ181" s="152"/>
      <c r="AM181" s="152"/>
      <c r="AO181" s="152"/>
    </row>
    <row r="182" spans="1:41" s="220" customFormat="1" ht="22.5" x14ac:dyDescent="0.2">
      <c r="A182" s="244"/>
      <c r="B182" s="167" t="s">
        <v>231</v>
      </c>
      <c r="C182" s="282" t="s">
        <v>232</v>
      </c>
      <c r="D182" s="282"/>
      <c r="E182" s="282"/>
      <c r="F182" s="160" t="s">
        <v>125</v>
      </c>
      <c r="G182" s="163">
        <v>36</v>
      </c>
      <c r="H182" s="160"/>
      <c r="I182" s="163">
        <v>36</v>
      </c>
      <c r="J182" s="167"/>
      <c r="K182" s="160"/>
      <c r="L182" s="159">
        <v>31.91</v>
      </c>
      <c r="M182" s="160"/>
      <c r="N182" s="166">
        <v>759</v>
      </c>
      <c r="AB182" s="144"/>
      <c r="AC182" s="152"/>
      <c r="AD182" s="152"/>
      <c r="AH182" s="110" t="s">
        <v>232</v>
      </c>
      <c r="AJ182" s="152"/>
      <c r="AM182" s="152"/>
      <c r="AO182" s="152"/>
    </row>
    <row r="183" spans="1:41" s="220" customFormat="1" ht="12" x14ac:dyDescent="0.2">
      <c r="A183" s="173"/>
      <c r="B183" s="187"/>
      <c r="C183" s="300" t="s">
        <v>126</v>
      </c>
      <c r="D183" s="300"/>
      <c r="E183" s="300"/>
      <c r="F183" s="148"/>
      <c r="G183" s="148"/>
      <c r="H183" s="148"/>
      <c r="I183" s="148"/>
      <c r="J183" s="150"/>
      <c r="K183" s="148"/>
      <c r="L183" s="175">
        <v>186.14</v>
      </c>
      <c r="M183" s="170"/>
      <c r="N183" s="178">
        <v>4425</v>
      </c>
      <c r="AB183" s="144"/>
      <c r="AC183" s="152"/>
      <c r="AD183" s="152"/>
      <c r="AJ183" s="152" t="s">
        <v>126</v>
      </c>
      <c r="AM183" s="152"/>
      <c r="AO183" s="152"/>
    </row>
    <row r="184" spans="1:41" s="220" customFormat="1" ht="45" x14ac:dyDescent="0.2">
      <c r="A184" s="145" t="s">
        <v>11</v>
      </c>
      <c r="B184" s="243" t="s">
        <v>244</v>
      </c>
      <c r="C184" s="300" t="s">
        <v>245</v>
      </c>
      <c r="D184" s="300"/>
      <c r="E184" s="300"/>
      <c r="F184" s="148" t="s">
        <v>17</v>
      </c>
      <c r="G184" s="148"/>
      <c r="H184" s="148"/>
      <c r="I184" s="149">
        <v>2</v>
      </c>
      <c r="J184" s="150"/>
      <c r="K184" s="148"/>
      <c r="L184" s="150"/>
      <c r="M184" s="148"/>
      <c r="N184" s="151"/>
      <c r="AB184" s="144"/>
      <c r="AC184" s="152"/>
      <c r="AD184" s="152" t="s">
        <v>245</v>
      </c>
      <c r="AJ184" s="152"/>
      <c r="AM184" s="152"/>
      <c r="AO184" s="152"/>
    </row>
    <row r="185" spans="1:41" s="220" customFormat="1" ht="12" x14ac:dyDescent="0.2">
      <c r="A185" s="153"/>
      <c r="B185" s="167" t="s">
        <v>237</v>
      </c>
      <c r="C185" s="282" t="s">
        <v>238</v>
      </c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93"/>
      <c r="AB185" s="144"/>
      <c r="AC185" s="152"/>
      <c r="AD185" s="152"/>
      <c r="AE185" s="110" t="s">
        <v>238</v>
      </c>
      <c r="AJ185" s="152"/>
      <c r="AM185" s="152"/>
      <c r="AO185" s="152"/>
    </row>
    <row r="186" spans="1:41" s="220" customFormat="1" ht="45" x14ac:dyDescent="0.2">
      <c r="A186" s="153"/>
      <c r="B186" s="167" t="s">
        <v>221</v>
      </c>
      <c r="C186" s="282" t="s">
        <v>222</v>
      </c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93"/>
      <c r="AB186" s="144"/>
      <c r="AC186" s="152"/>
      <c r="AD186" s="152"/>
      <c r="AE186" s="110" t="s">
        <v>222</v>
      </c>
      <c r="AJ186" s="152"/>
      <c r="AM186" s="152"/>
      <c r="AO186" s="152"/>
    </row>
    <row r="187" spans="1:41" s="220" customFormat="1" ht="33.75" x14ac:dyDescent="0.2">
      <c r="A187" s="153"/>
      <c r="B187" s="167" t="s">
        <v>348</v>
      </c>
      <c r="C187" s="282" t="s">
        <v>349</v>
      </c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293"/>
      <c r="AB187" s="144"/>
      <c r="AC187" s="152"/>
      <c r="AD187" s="152"/>
      <c r="AE187" s="110" t="s">
        <v>349</v>
      </c>
      <c r="AJ187" s="152"/>
      <c r="AM187" s="152"/>
      <c r="AO187" s="152"/>
    </row>
    <row r="188" spans="1:41" s="220" customFormat="1" ht="12" x14ac:dyDescent="0.2">
      <c r="A188" s="155"/>
      <c r="B188" s="167" t="s">
        <v>246</v>
      </c>
      <c r="C188" s="282" t="s">
        <v>247</v>
      </c>
      <c r="D188" s="282"/>
      <c r="E188" s="282"/>
      <c r="F188" s="160" t="s">
        <v>122</v>
      </c>
      <c r="G188" s="157">
        <v>4.32</v>
      </c>
      <c r="H188" s="158">
        <v>0.8125</v>
      </c>
      <c r="I188" s="157">
        <v>7.02</v>
      </c>
      <c r="J188" s="159">
        <v>9.6199999999999992</v>
      </c>
      <c r="K188" s="160"/>
      <c r="L188" s="159">
        <v>67.53</v>
      </c>
      <c r="M188" s="160"/>
      <c r="N188" s="161"/>
      <c r="AB188" s="144"/>
      <c r="AC188" s="152"/>
      <c r="AD188" s="152"/>
      <c r="AF188" s="110" t="s">
        <v>247</v>
      </c>
      <c r="AJ188" s="152"/>
      <c r="AM188" s="152"/>
      <c r="AO188" s="152"/>
    </row>
    <row r="189" spans="1:41" s="220" customFormat="1" ht="12" x14ac:dyDescent="0.2">
      <c r="A189" s="155"/>
      <c r="B189" s="167" t="s">
        <v>235</v>
      </c>
      <c r="C189" s="282" t="s">
        <v>236</v>
      </c>
      <c r="D189" s="282"/>
      <c r="E189" s="282"/>
      <c r="F189" s="160" t="s">
        <v>122</v>
      </c>
      <c r="G189" s="157">
        <v>12.96</v>
      </c>
      <c r="H189" s="158">
        <v>0.8125</v>
      </c>
      <c r="I189" s="157">
        <v>21.06</v>
      </c>
      <c r="J189" s="159">
        <v>14.09</v>
      </c>
      <c r="K189" s="160"/>
      <c r="L189" s="159">
        <v>296.74</v>
      </c>
      <c r="M189" s="160"/>
      <c r="N189" s="161"/>
      <c r="AB189" s="144"/>
      <c r="AC189" s="152"/>
      <c r="AD189" s="152"/>
      <c r="AF189" s="110" t="s">
        <v>236</v>
      </c>
      <c r="AJ189" s="152"/>
      <c r="AM189" s="152"/>
      <c r="AO189" s="152"/>
    </row>
    <row r="190" spans="1:41" s="220" customFormat="1" ht="12" x14ac:dyDescent="0.2">
      <c r="A190" s="155"/>
      <c r="B190" s="167" t="s">
        <v>227</v>
      </c>
      <c r="C190" s="282" t="s">
        <v>228</v>
      </c>
      <c r="D190" s="282"/>
      <c r="E190" s="282"/>
      <c r="F190" s="160" t="s">
        <v>122</v>
      </c>
      <c r="G190" s="157">
        <v>4.32</v>
      </c>
      <c r="H190" s="158">
        <v>0.8125</v>
      </c>
      <c r="I190" s="157">
        <v>7.02</v>
      </c>
      <c r="J190" s="159">
        <v>9.17</v>
      </c>
      <c r="K190" s="160"/>
      <c r="L190" s="159">
        <v>64.37</v>
      </c>
      <c r="M190" s="160"/>
      <c r="N190" s="161"/>
      <c r="AB190" s="144"/>
      <c r="AC190" s="152"/>
      <c r="AD190" s="152"/>
      <c r="AF190" s="110" t="s">
        <v>228</v>
      </c>
      <c r="AJ190" s="152"/>
      <c r="AM190" s="152"/>
      <c r="AO190" s="152"/>
    </row>
    <row r="191" spans="1:41" s="220" customFormat="1" ht="12" x14ac:dyDescent="0.2">
      <c r="A191" s="244"/>
      <c r="B191" s="245">
        <v>1</v>
      </c>
      <c r="C191" s="282" t="s">
        <v>118</v>
      </c>
      <c r="D191" s="282"/>
      <c r="E191" s="282"/>
      <c r="F191" s="160"/>
      <c r="G191" s="160"/>
      <c r="H191" s="160"/>
      <c r="I191" s="160"/>
      <c r="J191" s="159">
        <v>263.77999999999997</v>
      </c>
      <c r="K191" s="158">
        <v>0.8125</v>
      </c>
      <c r="L191" s="159">
        <v>428.64</v>
      </c>
      <c r="M191" s="157">
        <v>23.77</v>
      </c>
      <c r="N191" s="177">
        <v>10189</v>
      </c>
      <c r="AB191" s="144"/>
      <c r="AC191" s="152"/>
      <c r="AD191" s="152"/>
      <c r="AG191" s="110" t="s">
        <v>118</v>
      </c>
      <c r="AJ191" s="152"/>
      <c r="AM191" s="152"/>
      <c r="AO191" s="152"/>
    </row>
    <row r="192" spans="1:41" s="220" customFormat="1" ht="12" x14ac:dyDescent="0.2">
      <c r="A192" s="244"/>
      <c r="B192" s="167"/>
      <c r="C192" s="282" t="s">
        <v>121</v>
      </c>
      <c r="D192" s="282"/>
      <c r="E192" s="282"/>
      <c r="F192" s="160" t="s">
        <v>122</v>
      </c>
      <c r="G192" s="164">
        <v>21.6</v>
      </c>
      <c r="H192" s="158">
        <v>0.8125</v>
      </c>
      <c r="I192" s="164">
        <v>35.1</v>
      </c>
      <c r="J192" s="167"/>
      <c r="K192" s="160"/>
      <c r="L192" s="167"/>
      <c r="M192" s="160"/>
      <c r="N192" s="161"/>
      <c r="AB192" s="144"/>
      <c r="AC192" s="152"/>
      <c r="AD192" s="152"/>
      <c r="AH192" s="110" t="s">
        <v>121</v>
      </c>
      <c r="AJ192" s="152"/>
      <c r="AM192" s="152"/>
      <c r="AO192" s="152"/>
    </row>
    <row r="193" spans="1:42" s="220" customFormat="1" ht="12" x14ac:dyDescent="0.2">
      <c r="A193" s="244"/>
      <c r="B193" s="167"/>
      <c r="C193" s="301" t="s">
        <v>123</v>
      </c>
      <c r="D193" s="301"/>
      <c r="E193" s="301"/>
      <c r="F193" s="170"/>
      <c r="G193" s="170"/>
      <c r="H193" s="170"/>
      <c r="I193" s="170"/>
      <c r="J193" s="171">
        <v>263.77999999999997</v>
      </c>
      <c r="K193" s="170"/>
      <c r="L193" s="171">
        <v>428.64</v>
      </c>
      <c r="M193" s="170"/>
      <c r="N193" s="172"/>
      <c r="AB193" s="144"/>
      <c r="AC193" s="152"/>
      <c r="AD193" s="152"/>
      <c r="AI193" s="110" t="s">
        <v>123</v>
      </c>
      <c r="AJ193" s="152"/>
      <c r="AM193" s="152"/>
      <c r="AO193" s="152"/>
    </row>
    <row r="194" spans="1:42" s="220" customFormat="1" ht="12" x14ac:dyDescent="0.2">
      <c r="A194" s="244"/>
      <c r="B194" s="167"/>
      <c r="C194" s="282" t="s">
        <v>124</v>
      </c>
      <c r="D194" s="282"/>
      <c r="E194" s="282"/>
      <c r="F194" s="160"/>
      <c r="G194" s="160"/>
      <c r="H194" s="160"/>
      <c r="I194" s="160"/>
      <c r="J194" s="167"/>
      <c r="K194" s="160"/>
      <c r="L194" s="159">
        <v>428.64</v>
      </c>
      <c r="M194" s="160"/>
      <c r="N194" s="177">
        <v>10189</v>
      </c>
      <c r="AB194" s="144"/>
      <c r="AC194" s="152"/>
      <c r="AD194" s="152"/>
      <c r="AH194" s="110" t="s">
        <v>124</v>
      </c>
      <c r="AJ194" s="152"/>
      <c r="AM194" s="152"/>
      <c r="AO194" s="152"/>
    </row>
    <row r="195" spans="1:42" s="220" customFormat="1" ht="22.5" x14ac:dyDescent="0.2">
      <c r="A195" s="244"/>
      <c r="B195" s="167" t="s">
        <v>229</v>
      </c>
      <c r="C195" s="282" t="s">
        <v>230</v>
      </c>
      <c r="D195" s="282"/>
      <c r="E195" s="282"/>
      <c r="F195" s="160" t="s">
        <v>125</v>
      </c>
      <c r="G195" s="163">
        <v>74</v>
      </c>
      <c r="H195" s="160"/>
      <c r="I195" s="163">
        <v>74</v>
      </c>
      <c r="J195" s="167"/>
      <c r="K195" s="160"/>
      <c r="L195" s="159">
        <v>317.19</v>
      </c>
      <c r="M195" s="160"/>
      <c r="N195" s="177">
        <v>7540</v>
      </c>
      <c r="AB195" s="144"/>
      <c r="AC195" s="152"/>
      <c r="AD195" s="152"/>
      <c r="AH195" s="110" t="s">
        <v>230</v>
      </c>
      <c r="AJ195" s="152"/>
      <c r="AM195" s="152"/>
      <c r="AO195" s="152"/>
    </row>
    <row r="196" spans="1:42" s="220" customFormat="1" ht="22.5" x14ac:dyDescent="0.2">
      <c r="A196" s="244"/>
      <c r="B196" s="167" t="s">
        <v>231</v>
      </c>
      <c r="C196" s="282" t="s">
        <v>232</v>
      </c>
      <c r="D196" s="282"/>
      <c r="E196" s="282"/>
      <c r="F196" s="160" t="s">
        <v>125</v>
      </c>
      <c r="G196" s="163">
        <v>36</v>
      </c>
      <c r="H196" s="160"/>
      <c r="I196" s="163">
        <v>36</v>
      </c>
      <c r="J196" s="167"/>
      <c r="K196" s="160"/>
      <c r="L196" s="159">
        <v>154.31</v>
      </c>
      <c r="M196" s="160"/>
      <c r="N196" s="177">
        <v>3668</v>
      </c>
      <c r="AB196" s="144"/>
      <c r="AC196" s="152"/>
      <c r="AD196" s="152"/>
      <c r="AH196" s="110" t="s">
        <v>232</v>
      </c>
      <c r="AJ196" s="152"/>
      <c r="AM196" s="152"/>
      <c r="AO196" s="152"/>
    </row>
    <row r="197" spans="1:42" s="220" customFormat="1" ht="12" x14ac:dyDescent="0.2">
      <c r="A197" s="173"/>
      <c r="B197" s="187"/>
      <c r="C197" s="300" t="s">
        <v>126</v>
      </c>
      <c r="D197" s="300"/>
      <c r="E197" s="300"/>
      <c r="F197" s="148"/>
      <c r="G197" s="148"/>
      <c r="H197" s="148"/>
      <c r="I197" s="148"/>
      <c r="J197" s="150"/>
      <c r="K197" s="148"/>
      <c r="L197" s="175">
        <v>900.14</v>
      </c>
      <c r="M197" s="170"/>
      <c r="N197" s="178">
        <v>21397</v>
      </c>
      <c r="AB197" s="144"/>
      <c r="AC197" s="152"/>
      <c r="AD197" s="152"/>
      <c r="AJ197" s="152" t="s">
        <v>126</v>
      </c>
      <c r="AM197" s="152"/>
      <c r="AO197" s="152"/>
    </row>
    <row r="198" spans="1:42" s="220" customFormat="1" ht="12" x14ac:dyDescent="0.2">
      <c r="A198" s="303" t="s">
        <v>248</v>
      </c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5"/>
      <c r="AB198" s="144"/>
      <c r="AC198" s="152"/>
      <c r="AD198" s="152"/>
      <c r="AJ198" s="152"/>
      <c r="AM198" s="152"/>
      <c r="AO198" s="152"/>
      <c r="AP198" s="110" t="s">
        <v>248</v>
      </c>
    </row>
    <row r="199" spans="1:42" s="220" customFormat="1" ht="22.5" x14ac:dyDescent="0.2">
      <c r="A199" s="145" t="s">
        <v>12</v>
      </c>
      <c r="B199" s="243" t="s">
        <v>249</v>
      </c>
      <c r="C199" s="300" t="s">
        <v>250</v>
      </c>
      <c r="D199" s="300"/>
      <c r="E199" s="300"/>
      <c r="F199" s="148" t="s">
        <v>17</v>
      </c>
      <c r="G199" s="148"/>
      <c r="H199" s="148"/>
      <c r="I199" s="149">
        <v>2</v>
      </c>
      <c r="J199" s="150"/>
      <c r="K199" s="148"/>
      <c r="L199" s="150"/>
      <c r="M199" s="148"/>
      <c r="N199" s="151"/>
      <c r="AB199" s="144"/>
      <c r="AC199" s="152"/>
      <c r="AD199" s="152" t="s">
        <v>250</v>
      </c>
      <c r="AJ199" s="152"/>
      <c r="AM199" s="152"/>
      <c r="AO199" s="152"/>
    </row>
    <row r="200" spans="1:42" s="220" customFormat="1" ht="45" x14ac:dyDescent="0.2">
      <c r="A200" s="153"/>
      <c r="B200" s="167" t="s">
        <v>221</v>
      </c>
      <c r="C200" s="282" t="s">
        <v>222</v>
      </c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93"/>
      <c r="AB200" s="144"/>
      <c r="AC200" s="152"/>
      <c r="AD200" s="152"/>
      <c r="AE200" s="110" t="s">
        <v>222</v>
      </c>
      <c r="AJ200" s="152"/>
      <c r="AM200" s="152"/>
      <c r="AO200" s="152"/>
    </row>
    <row r="201" spans="1:42" s="220" customFormat="1" ht="33.75" x14ac:dyDescent="0.2">
      <c r="A201" s="153"/>
      <c r="B201" s="167" t="s">
        <v>348</v>
      </c>
      <c r="C201" s="282" t="s">
        <v>349</v>
      </c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93"/>
      <c r="AB201" s="144"/>
      <c r="AC201" s="152"/>
      <c r="AD201" s="152"/>
      <c r="AE201" s="110" t="s">
        <v>349</v>
      </c>
      <c r="AJ201" s="152"/>
      <c r="AM201" s="152"/>
      <c r="AO201" s="152"/>
    </row>
    <row r="202" spans="1:42" s="220" customFormat="1" ht="12" x14ac:dyDescent="0.2">
      <c r="A202" s="155"/>
      <c r="B202" s="167" t="s">
        <v>251</v>
      </c>
      <c r="C202" s="282" t="s">
        <v>252</v>
      </c>
      <c r="D202" s="282"/>
      <c r="E202" s="282"/>
      <c r="F202" s="160" t="s">
        <v>122</v>
      </c>
      <c r="G202" s="164">
        <v>0.5</v>
      </c>
      <c r="H202" s="162">
        <v>1.625</v>
      </c>
      <c r="I202" s="162">
        <v>1.625</v>
      </c>
      <c r="J202" s="159">
        <v>12.92</v>
      </c>
      <c r="K202" s="160"/>
      <c r="L202" s="159">
        <v>21</v>
      </c>
      <c r="M202" s="160"/>
      <c r="N202" s="161"/>
      <c r="AB202" s="144"/>
      <c r="AC202" s="152"/>
      <c r="AD202" s="152"/>
      <c r="AF202" s="110" t="s">
        <v>252</v>
      </c>
      <c r="AJ202" s="152"/>
      <c r="AM202" s="152"/>
      <c r="AO202" s="152"/>
    </row>
    <row r="203" spans="1:42" s="220" customFormat="1" ht="12" x14ac:dyDescent="0.2">
      <c r="A203" s="155"/>
      <c r="B203" s="167" t="s">
        <v>225</v>
      </c>
      <c r="C203" s="282" t="s">
        <v>226</v>
      </c>
      <c r="D203" s="282"/>
      <c r="E203" s="282"/>
      <c r="F203" s="160" t="s">
        <v>122</v>
      </c>
      <c r="G203" s="164">
        <v>0.5</v>
      </c>
      <c r="H203" s="162">
        <v>1.625</v>
      </c>
      <c r="I203" s="162">
        <v>1.625</v>
      </c>
      <c r="J203" s="159">
        <v>12.69</v>
      </c>
      <c r="K203" s="160"/>
      <c r="L203" s="159">
        <v>20.62</v>
      </c>
      <c r="M203" s="160"/>
      <c r="N203" s="161"/>
      <c r="AB203" s="144"/>
      <c r="AC203" s="152"/>
      <c r="AD203" s="152"/>
      <c r="AF203" s="110" t="s">
        <v>226</v>
      </c>
      <c r="AJ203" s="152"/>
      <c r="AM203" s="152"/>
      <c r="AO203" s="152"/>
    </row>
    <row r="204" spans="1:42" s="220" customFormat="1" ht="12" x14ac:dyDescent="0.2">
      <c r="A204" s="244"/>
      <c r="B204" s="245">
        <v>1</v>
      </c>
      <c r="C204" s="282" t="s">
        <v>118</v>
      </c>
      <c r="D204" s="282"/>
      <c r="E204" s="282"/>
      <c r="F204" s="160"/>
      <c r="G204" s="160"/>
      <c r="H204" s="160"/>
      <c r="I204" s="160"/>
      <c r="J204" s="159">
        <v>12.81</v>
      </c>
      <c r="K204" s="162">
        <v>1.625</v>
      </c>
      <c r="L204" s="159">
        <v>41.63</v>
      </c>
      <c r="M204" s="157">
        <v>23.77</v>
      </c>
      <c r="N204" s="166">
        <v>990</v>
      </c>
      <c r="AB204" s="144"/>
      <c r="AC204" s="152"/>
      <c r="AD204" s="152"/>
      <c r="AG204" s="110" t="s">
        <v>118</v>
      </c>
      <c r="AJ204" s="152"/>
      <c r="AM204" s="152"/>
      <c r="AO204" s="152"/>
    </row>
    <row r="205" spans="1:42" s="220" customFormat="1" ht="12" x14ac:dyDescent="0.2">
      <c r="A205" s="244"/>
      <c r="B205" s="167"/>
      <c r="C205" s="282" t="s">
        <v>121</v>
      </c>
      <c r="D205" s="282"/>
      <c r="E205" s="282"/>
      <c r="F205" s="160" t="s">
        <v>122</v>
      </c>
      <c r="G205" s="163">
        <v>1</v>
      </c>
      <c r="H205" s="162">
        <v>1.625</v>
      </c>
      <c r="I205" s="157">
        <v>3.25</v>
      </c>
      <c r="J205" s="167"/>
      <c r="K205" s="160"/>
      <c r="L205" s="167"/>
      <c r="M205" s="160"/>
      <c r="N205" s="161"/>
      <c r="AB205" s="144"/>
      <c r="AC205" s="152"/>
      <c r="AD205" s="152"/>
      <c r="AH205" s="110" t="s">
        <v>121</v>
      </c>
      <c r="AJ205" s="152"/>
      <c r="AM205" s="152"/>
      <c r="AO205" s="152"/>
    </row>
    <row r="206" spans="1:42" s="220" customFormat="1" ht="12" x14ac:dyDescent="0.2">
      <c r="A206" s="244"/>
      <c r="B206" s="167"/>
      <c r="C206" s="301" t="s">
        <v>123</v>
      </c>
      <c r="D206" s="301"/>
      <c r="E206" s="301"/>
      <c r="F206" s="170"/>
      <c r="G206" s="170"/>
      <c r="H206" s="170"/>
      <c r="I206" s="170"/>
      <c r="J206" s="171">
        <v>12.81</v>
      </c>
      <c r="K206" s="170"/>
      <c r="L206" s="171">
        <v>41.63</v>
      </c>
      <c r="M206" s="170"/>
      <c r="N206" s="172"/>
      <c r="AB206" s="144"/>
      <c r="AC206" s="152"/>
      <c r="AD206" s="152"/>
      <c r="AI206" s="110" t="s">
        <v>123</v>
      </c>
      <c r="AJ206" s="152"/>
      <c r="AM206" s="152"/>
      <c r="AO206" s="152"/>
    </row>
    <row r="207" spans="1:42" s="220" customFormat="1" ht="12" x14ac:dyDescent="0.2">
      <c r="A207" s="244"/>
      <c r="B207" s="167"/>
      <c r="C207" s="282" t="s">
        <v>124</v>
      </c>
      <c r="D207" s="282"/>
      <c r="E207" s="282"/>
      <c r="F207" s="160"/>
      <c r="G207" s="160"/>
      <c r="H207" s="160"/>
      <c r="I207" s="160"/>
      <c r="J207" s="167"/>
      <c r="K207" s="160"/>
      <c r="L207" s="159">
        <v>41.63</v>
      </c>
      <c r="M207" s="160"/>
      <c r="N207" s="166">
        <v>990</v>
      </c>
      <c r="AB207" s="144"/>
      <c r="AC207" s="152"/>
      <c r="AD207" s="152"/>
      <c r="AH207" s="110" t="s">
        <v>124</v>
      </c>
      <c r="AJ207" s="152"/>
      <c r="AM207" s="152"/>
      <c r="AO207" s="152"/>
    </row>
    <row r="208" spans="1:42" s="220" customFormat="1" ht="22.5" x14ac:dyDescent="0.2">
      <c r="A208" s="244"/>
      <c r="B208" s="167" t="s">
        <v>229</v>
      </c>
      <c r="C208" s="282" t="s">
        <v>230</v>
      </c>
      <c r="D208" s="282"/>
      <c r="E208" s="282"/>
      <c r="F208" s="160" t="s">
        <v>125</v>
      </c>
      <c r="G208" s="163">
        <v>74</v>
      </c>
      <c r="H208" s="160"/>
      <c r="I208" s="163">
        <v>74</v>
      </c>
      <c r="J208" s="167"/>
      <c r="K208" s="160"/>
      <c r="L208" s="159">
        <v>30.81</v>
      </c>
      <c r="M208" s="160"/>
      <c r="N208" s="166">
        <v>733</v>
      </c>
      <c r="AB208" s="144"/>
      <c r="AC208" s="152"/>
      <c r="AD208" s="152"/>
      <c r="AH208" s="110" t="s">
        <v>230</v>
      </c>
      <c r="AJ208" s="152"/>
      <c r="AM208" s="152"/>
      <c r="AO208" s="152"/>
    </row>
    <row r="209" spans="1:41" s="220" customFormat="1" ht="22.5" x14ac:dyDescent="0.2">
      <c r="A209" s="244"/>
      <c r="B209" s="167" t="s">
        <v>231</v>
      </c>
      <c r="C209" s="282" t="s">
        <v>232</v>
      </c>
      <c r="D209" s="282"/>
      <c r="E209" s="282"/>
      <c r="F209" s="160" t="s">
        <v>125</v>
      </c>
      <c r="G209" s="163">
        <v>36</v>
      </c>
      <c r="H209" s="160"/>
      <c r="I209" s="163">
        <v>36</v>
      </c>
      <c r="J209" s="167"/>
      <c r="K209" s="160"/>
      <c r="L209" s="159">
        <v>14.99</v>
      </c>
      <c r="M209" s="160"/>
      <c r="N209" s="166">
        <v>356</v>
      </c>
      <c r="AB209" s="144"/>
      <c r="AC209" s="152"/>
      <c r="AD209" s="152"/>
      <c r="AH209" s="110" t="s">
        <v>232</v>
      </c>
      <c r="AJ209" s="152"/>
      <c r="AM209" s="152"/>
      <c r="AO209" s="152"/>
    </row>
    <row r="210" spans="1:41" s="220" customFormat="1" ht="12" x14ac:dyDescent="0.2">
      <c r="A210" s="173"/>
      <c r="B210" s="187"/>
      <c r="C210" s="300" t="s">
        <v>126</v>
      </c>
      <c r="D210" s="300"/>
      <c r="E210" s="300"/>
      <c r="F210" s="148"/>
      <c r="G210" s="148"/>
      <c r="H210" s="148"/>
      <c r="I210" s="148"/>
      <c r="J210" s="150"/>
      <c r="K210" s="148"/>
      <c r="L210" s="175">
        <v>87.43</v>
      </c>
      <c r="M210" s="170"/>
      <c r="N210" s="178">
        <v>2079</v>
      </c>
      <c r="AB210" s="144"/>
      <c r="AC210" s="152"/>
      <c r="AD210" s="152"/>
      <c r="AJ210" s="152" t="s">
        <v>126</v>
      </c>
      <c r="AM210" s="152"/>
      <c r="AO210" s="152"/>
    </row>
    <row r="211" spans="1:41" s="220" customFormat="1" ht="22.5" x14ac:dyDescent="0.2">
      <c r="A211" s="145" t="s">
        <v>13</v>
      </c>
      <c r="B211" s="243" t="s">
        <v>253</v>
      </c>
      <c r="C211" s="300" t="s">
        <v>254</v>
      </c>
      <c r="D211" s="300"/>
      <c r="E211" s="300"/>
      <c r="F211" s="148" t="s">
        <v>255</v>
      </c>
      <c r="G211" s="148"/>
      <c r="H211" s="148"/>
      <c r="I211" s="149">
        <v>2</v>
      </c>
      <c r="J211" s="150"/>
      <c r="K211" s="148"/>
      <c r="L211" s="150"/>
      <c r="M211" s="148"/>
      <c r="N211" s="151"/>
      <c r="AB211" s="144"/>
      <c r="AC211" s="152"/>
      <c r="AD211" s="152" t="s">
        <v>254</v>
      </c>
      <c r="AJ211" s="152"/>
      <c r="AM211" s="152"/>
      <c r="AO211" s="152"/>
    </row>
    <row r="212" spans="1:41" s="220" customFormat="1" ht="45" x14ac:dyDescent="0.2">
      <c r="A212" s="153"/>
      <c r="B212" s="167" t="s">
        <v>221</v>
      </c>
      <c r="C212" s="282" t="s">
        <v>222</v>
      </c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93"/>
      <c r="AB212" s="144"/>
      <c r="AC212" s="152"/>
      <c r="AD212" s="152"/>
      <c r="AE212" s="110" t="s">
        <v>222</v>
      </c>
      <c r="AJ212" s="152"/>
      <c r="AM212" s="152"/>
      <c r="AO212" s="152"/>
    </row>
    <row r="213" spans="1:41" s="220" customFormat="1" ht="33.75" x14ac:dyDescent="0.2">
      <c r="A213" s="153"/>
      <c r="B213" s="167" t="s">
        <v>348</v>
      </c>
      <c r="C213" s="282" t="s">
        <v>349</v>
      </c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93"/>
      <c r="AB213" s="144"/>
      <c r="AC213" s="152"/>
      <c r="AD213" s="152"/>
      <c r="AE213" s="110" t="s">
        <v>349</v>
      </c>
      <c r="AJ213" s="152"/>
      <c r="AM213" s="152"/>
      <c r="AO213" s="152"/>
    </row>
    <row r="214" spans="1:41" s="220" customFormat="1" ht="12" x14ac:dyDescent="0.2">
      <c r="A214" s="155"/>
      <c r="B214" s="167" t="s">
        <v>256</v>
      </c>
      <c r="C214" s="282" t="s">
        <v>257</v>
      </c>
      <c r="D214" s="282"/>
      <c r="E214" s="282"/>
      <c r="F214" s="160" t="s">
        <v>122</v>
      </c>
      <c r="G214" s="157">
        <v>0.65</v>
      </c>
      <c r="H214" s="162">
        <v>1.625</v>
      </c>
      <c r="I214" s="158">
        <v>2.1124999999999998</v>
      </c>
      <c r="J214" s="159">
        <v>11.09</v>
      </c>
      <c r="K214" s="160"/>
      <c r="L214" s="159">
        <v>23.43</v>
      </c>
      <c r="M214" s="160"/>
      <c r="N214" s="161"/>
      <c r="AB214" s="144"/>
      <c r="AC214" s="152"/>
      <c r="AD214" s="152"/>
      <c r="AF214" s="110" t="s">
        <v>257</v>
      </c>
      <c r="AJ214" s="152"/>
      <c r="AM214" s="152"/>
      <c r="AO214" s="152"/>
    </row>
    <row r="215" spans="1:41" s="220" customFormat="1" ht="12" x14ac:dyDescent="0.2">
      <c r="A215" s="155"/>
      <c r="B215" s="167" t="s">
        <v>225</v>
      </c>
      <c r="C215" s="282" t="s">
        <v>226</v>
      </c>
      <c r="D215" s="282"/>
      <c r="E215" s="282"/>
      <c r="F215" s="160" t="s">
        <v>122</v>
      </c>
      <c r="G215" s="157">
        <v>0.97</v>
      </c>
      <c r="H215" s="162">
        <v>1.625</v>
      </c>
      <c r="I215" s="158">
        <v>3.1524999999999999</v>
      </c>
      <c r="J215" s="159">
        <v>12.69</v>
      </c>
      <c r="K215" s="160"/>
      <c r="L215" s="159">
        <v>40.01</v>
      </c>
      <c r="M215" s="160"/>
      <c r="N215" s="161"/>
      <c r="AB215" s="144"/>
      <c r="AC215" s="152"/>
      <c r="AD215" s="152"/>
      <c r="AF215" s="110" t="s">
        <v>226</v>
      </c>
      <c r="AJ215" s="152"/>
      <c r="AM215" s="152"/>
      <c r="AO215" s="152"/>
    </row>
    <row r="216" spans="1:41" s="220" customFormat="1" ht="12" x14ac:dyDescent="0.2">
      <c r="A216" s="244"/>
      <c r="B216" s="245">
        <v>1</v>
      </c>
      <c r="C216" s="282" t="s">
        <v>118</v>
      </c>
      <c r="D216" s="282"/>
      <c r="E216" s="282"/>
      <c r="F216" s="160"/>
      <c r="G216" s="160"/>
      <c r="H216" s="160"/>
      <c r="I216" s="160"/>
      <c r="J216" s="159">
        <v>19.52</v>
      </c>
      <c r="K216" s="162">
        <v>1.625</v>
      </c>
      <c r="L216" s="159">
        <v>63.44</v>
      </c>
      <c r="M216" s="157">
        <v>23.77</v>
      </c>
      <c r="N216" s="177">
        <v>1508</v>
      </c>
      <c r="AB216" s="144"/>
      <c r="AC216" s="152"/>
      <c r="AD216" s="152"/>
      <c r="AG216" s="110" t="s">
        <v>118</v>
      </c>
      <c r="AJ216" s="152"/>
      <c r="AM216" s="152"/>
      <c r="AO216" s="152"/>
    </row>
    <row r="217" spans="1:41" s="220" customFormat="1" ht="12" x14ac:dyDescent="0.2">
      <c r="A217" s="244"/>
      <c r="B217" s="167"/>
      <c r="C217" s="282" t="s">
        <v>121</v>
      </c>
      <c r="D217" s="282"/>
      <c r="E217" s="282"/>
      <c r="F217" s="160" t="s">
        <v>122</v>
      </c>
      <c r="G217" s="157">
        <v>1.62</v>
      </c>
      <c r="H217" s="162">
        <v>1.625</v>
      </c>
      <c r="I217" s="162">
        <v>5.2649999999999997</v>
      </c>
      <c r="J217" s="167"/>
      <c r="K217" s="160"/>
      <c r="L217" s="167"/>
      <c r="M217" s="160"/>
      <c r="N217" s="161"/>
      <c r="AB217" s="144"/>
      <c r="AC217" s="152"/>
      <c r="AD217" s="152"/>
      <c r="AH217" s="110" t="s">
        <v>121</v>
      </c>
      <c r="AJ217" s="152"/>
      <c r="AM217" s="152"/>
      <c r="AO217" s="152"/>
    </row>
    <row r="218" spans="1:41" s="220" customFormat="1" ht="12" x14ac:dyDescent="0.2">
      <c r="A218" s="244"/>
      <c r="B218" s="167"/>
      <c r="C218" s="301" t="s">
        <v>123</v>
      </c>
      <c r="D218" s="301"/>
      <c r="E218" s="301"/>
      <c r="F218" s="170"/>
      <c r="G218" s="170"/>
      <c r="H218" s="170"/>
      <c r="I218" s="170"/>
      <c r="J218" s="171">
        <v>19.52</v>
      </c>
      <c r="K218" s="170"/>
      <c r="L218" s="171">
        <v>63.44</v>
      </c>
      <c r="M218" s="170"/>
      <c r="N218" s="172"/>
      <c r="AB218" s="144"/>
      <c r="AC218" s="152"/>
      <c r="AD218" s="152"/>
      <c r="AI218" s="110" t="s">
        <v>123</v>
      </c>
      <c r="AJ218" s="152"/>
      <c r="AM218" s="152"/>
      <c r="AO218" s="152"/>
    </row>
    <row r="219" spans="1:41" s="220" customFormat="1" ht="12" x14ac:dyDescent="0.2">
      <c r="A219" s="244"/>
      <c r="B219" s="167"/>
      <c r="C219" s="282" t="s">
        <v>124</v>
      </c>
      <c r="D219" s="282"/>
      <c r="E219" s="282"/>
      <c r="F219" s="160"/>
      <c r="G219" s="160"/>
      <c r="H219" s="160"/>
      <c r="I219" s="160"/>
      <c r="J219" s="167"/>
      <c r="K219" s="160"/>
      <c r="L219" s="159">
        <v>63.44</v>
      </c>
      <c r="M219" s="160"/>
      <c r="N219" s="177">
        <v>1508</v>
      </c>
      <c r="AB219" s="144"/>
      <c r="AC219" s="152"/>
      <c r="AD219" s="152"/>
      <c r="AH219" s="110" t="s">
        <v>124</v>
      </c>
      <c r="AJ219" s="152"/>
      <c r="AM219" s="152"/>
      <c r="AO219" s="152"/>
    </row>
    <row r="220" spans="1:41" s="220" customFormat="1" ht="22.5" x14ac:dyDescent="0.2">
      <c r="A220" s="244"/>
      <c r="B220" s="167" t="s">
        <v>229</v>
      </c>
      <c r="C220" s="282" t="s">
        <v>230</v>
      </c>
      <c r="D220" s="282"/>
      <c r="E220" s="282"/>
      <c r="F220" s="160" t="s">
        <v>125</v>
      </c>
      <c r="G220" s="163">
        <v>74</v>
      </c>
      <c r="H220" s="160"/>
      <c r="I220" s="163">
        <v>74</v>
      </c>
      <c r="J220" s="167"/>
      <c r="K220" s="160"/>
      <c r="L220" s="159">
        <v>46.95</v>
      </c>
      <c r="M220" s="160"/>
      <c r="N220" s="177">
        <v>1116</v>
      </c>
      <c r="AB220" s="144"/>
      <c r="AC220" s="152"/>
      <c r="AD220" s="152"/>
      <c r="AH220" s="110" t="s">
        <v>230</v>
      </c>
      <c r="AJ220" s="152"/>
      <c r="AM220" s="152"/>
      <c r="AO220" s="152"/>
    </row>
    <row r="221" spans="1:41" s="220" customFormat="1" ht="22.5" x14ac:dyDescent="0.2">
      <c r="A221" s="244"/>
      <c r="B221" s="167" t="s">
        <v>231</v>
      </c>
      <c r="C221" s="282" t="s">
        <v>232</v>
      </c>
      <c r="D221" s="282"/>
      <c r="E221" s="282"/>
      <c r="F221" s="160" t="s">
        <v>125</v>
      </c>
      <c r="G221" s="163">
        <v>36</v>
      </c>
      <c r="H221" s="160"/>
      <c r="I221" s="163">
        <v>36</v>
      </c>
      <c r="J221" s="167"/>
      <c r="K221" s="160"/>
      <c r="L221" s="159">
        <v>22.84</v>
      </c>
      <c r="M221" s="160"/>
      <c r="N221" s="166">
        <v>543</v>
      </c>
      <c r="AB221" s="144"/>
      <c r="AC221" s="152"/>
      <c r="AD221" s="152"/>
      <c r="AH221" s="110" t="s">
        <v>232</v>
      </c>
      <c r="AJ221" s="152"/>
      <c r="AM221" s="152"/>
      <c r="AO221" s="152"/>
    </row>
    <row r="222" spans="1:41" s="220" customFormat="1" ht="12" x14ac:dyDescent="0.2">
      <c r="A222" s="173"/>
      <c r="B222" s="187"/>
      <c r="C222" s="300" t="s">
        <v>126</v>
      </c>
      <c r="D222" s="300"/>
      <c r="E222" s="300"/>
      <c r="F222" s="148"/>
      <c r="G222" s="148"/>
      <c r="H222" s="148"/>
      <c r="I222" s="148"/>
      <c r="J222" s="150"/>
      <c r="K222" s="148"/>
      <c r="L222" s="175">
        <v>133.22999999999999</v>
      </c>
      <c r="M222" s="170"/>
      <c r="N222" s="178">
        <v>3167</v>
      </c>
      <c r="AB222" s="144"/>
      <c r="AC222" s="152"/>
      <c r="AD222" s="152"/>
      <c r="AJ222" s="152" t="s">
        <v>126</v>
      </c>
      <c r="AM222" s="152"/>
      <c r="AO222" s="152"/>
    </row>
    <row r="223" spans="1:41" s="220" customFormat="1" ht="1.5" customHeight="1" x14ac:dyDescent="0.2">
      <c r="A223" s="186"/>
      <c r="B223" s="187"/>
      <c r="C223" s="187"/>
      <c r="D223" s="187"/>
      <c r="E223" s="187"/>
      <c r="F223" s="188"/>
      <c r="G223" s="188"/>
      <c r="H223" s="188"/>
      <c r="I223" s="188"/>
      <c r="J223" s="189"/>
      <c r="K223" s="188"/>
      <c r="L223" s="189"/>
      <c r="M223" s="160"/>
      <c r="N223" s="189"/>
      <c r="AB223" s="144"/>
      <c r="AC223" s="152"/>
      <c r="AD223" s="152"/>
      <c r="AJ223" s="152"/>
      <c r="AM223" s="152"/>
      <c r="AO223" s="152"/>
    </row>
    <row r="224" spans="1:41" s="220" customFormat="1" ht="12" x14ac:dyDescent="0.2">
      <c r="A224" s="190"/>
      <c r="B224" s="150"/>
      <c r="C224" s="300" t="s">
        <v>350</v>
      </c>
      <c r="D224" s="300"/>
      <c r="E224" s="300"/>
      <c r="F224" s="300"/>
      <c r="G224" s="300"/>
      <c r="H224" s="300"/>
      <c r="I224" s="300"/>
      <c r="J224" s="300"/>
      <c r="K224" s="300"/>
      <c r="L224" s="192"/>
      <c r="M224" s="193"/>
      <c r="N224" s="194"/>
      <c r="AB224" s="144"/>
      <c r="AC224" s="152"/>
      <c r="AD224" s="152"/>
      <c r="AJ224" s="152"/>
      <c r="AM224" s="152" t="s">
        <v>350</v>
      </c>
      <c r="AO224" s="152"/>
    </row>
    <row r="225" spans="1:44" s="220" customFormat="1" ht="12" x14ac:dyDescent="0.2">
      <c r="A225" s="195"/>
      <c r="B225" s="167"/>
      <c r="C225" s="282" t="s">
        <v>128</v>
      </c>
      <c r="D225" s="282"/>
      <c r="E225" s="282"/>
      <c r="F225" s="282"/>
      <c r="G225" s="282"/>
      <c r="H225" s="282"/>
      <c r="I225" s="282"/>
      <c r="J225" s="282"/>
      <c r="K225" s="282"/>
      <c r="L225" s="196">
        <v>1834.29</v>
      </c>
      <c r="M225" s="197"/>
      <c r="N225" s="198"/>
      <c r="AB225" s="144"/>
      <c r="AC225" s="152"/>
      <c r="AD225" s="152"/>
      <c r="AJ225" s="152"/>
      <c r="AM225" s="152"/>
      <c r="AN225" s="110" t="s">
        <v>128</v>
      </c>
      <c r="AO225" s="152"/>
    </row>
    <row r="226" spans="1:44" s="220" customFormat="1" ht="12" x14ac:dyDescent="0.2">
      <c r="A226" s="195"/>
      <c r="B226" s="167"/>
      <c r="C226" s="282" t="s">
        <v>129</v>
      </c>
      <c r="D226" s="282"/>
      <c r="E226" s="282"/>
      <c r="F226" s="282"/>
      <c r="G226" s="282"/>
      <c r="H226" s="282"/>
      <c r="I226" s="282"/>
      <c r="J226" s="282"/>
      <c r="K226" s="282"/>
      <c r="L226" s="199"/>
      <c r="M226" s="197"/>
      <c r="N226" s="198"/>
      <c r="AB226" s="144"/>
      <c r="AC226" s="152"/>
      <c r="AD226" s="152"/>
      <c r="AJ226" s="152"/>
      <c r="AM226" s="152"/>
      <c r="AN226" s="110" t="s">
        <v>129</v>
      </c>
      <c r="AO226" s="152"/>
    </row>
    <row r="227" spans="1:44" s="220" customFormat="1" ht="12" x14ac:dyDescent="0.2">
      <c r="A227" s="195"/>
      <c r="B227" s="167"/>
      <c r="C227" s="282" t="s">
        <v>130</v>
      </c>
      <c r="D227" s="282"/>
      <c r="E227" s="282"/>
      <c r="F227" s="282"/>
      <c r="G227" s="282"/>
      <c r="H227" s="282"/>
      <c r="I227" s="282"/>
      <c r="J227" s="282"/>
      <c r="K227" s="282"/>
      <c r="L227" s="196">
        <v>1834.29</v>
      </c>
      <c r="M227" s="197"/>
      <c r="N227" s="198"/>
      <c r="AB227" s="144"/>
      <c r="AC227" s="152"/>
      <c r="AD227" s="152"/>
      <c r="AJ227" s="152"/>
      <c r="AM227" s="152"/>
      <c r="AN227" s="110" t="s">
        <v>130</v>
      </c>
      <c r="AO227" s="152"/>
    </row>
    <row r="228" spans="1:44" s="220" customFormat="1" ht="12" x14ac:dyDescent="0.2">
      <c r="A228" s="195"/>
      <c r="B228" s="167"/>
      <c r="C228" s="282" t="s">
        <v>262</v>
      </c>
      <c r="D228" s="282"/>
      <c r="E228" s="282"/>
      <c r="F228" s="282"/>
      <c r="G228" s="282"/>
      <c r="H228" s="282"/>
      <c r="I228" s="282"/>
      <c r="J228" s="282"/>
      <c r="K228" s="282"/>
      <c r="L228" s="196">
        <v>3852.02</v>
      </c>
      <c r="M228" s="197"/>
      <c r="N228" s="198"/>
      <c r="AB228" s="144"/>
      <c r="AC228" s="152"/>
      <c r="AD228" s="152"/>
      <c r="AJ228" s="152"/>
      <c r="AM228" s="152"/>
      <c r="AN228" s="110" t="s">
        <v>262</v>
      </c>
      <c r="AO228" s="152"/>
    </row>
    <row r="229" spans="1:44" s="220" customFormat="1" ht="12" x14ac:dyDescent="0.2">
      <c r="A229" s="195"/>
      <c r="B229" s="167"/>
      <c r="C229" s="282" t="s">
        <v>263</v>
      </c>
      <c r="D229" s="282"/>
      <c r="E229" s="282"/>
      <c r="F229" s="282"/>
      <c r="G229" s="282"/>
      <c r="H229" s="282"/>
      <c r="I229" s="282"/>
      <c r="J229" s="282"/>
      <c r="K229" s="282"/>
      <c r="L229" s="196">
        <v>3852.02</v>
      </c>
      <c r="M229" s="197"/>
      <c r="N229" s="198"/>
      <c r="AB229" s="144"/>
      <c r="AC229" s="152"/>
      <c r="AD229" s="152"/>
      <c r="AJ229" s="152"/>
      <c r="AM229" s="152"/>
      <c r="AN229" s="110" t="s">
        <v>263</v>
      </c>
      <c r="AO229" s="152"/>
    </row>
    <row r="230" spans="1:44" s="220" customFormat="1" ht="12" x14ac:dyDescent="0.2">
      <c r="A230" s="195"/>
      <c r="B230" s="167"/>
      <c r="C230" s="282" t="s">
        <v>264</v>
      </c>
      <c r="D230" s="282"/>
      <c r="E230" s="282"/>
      <c r="F230" s="282"/>
      <c r="G230" s="282"/>
      <c r="H230" s="282"/>
      <c r="I230" s="282"/>
      <c r="J230" s="282"/>
      <c r="K230" s="282"/>
      <c r="L230" s="199"/>
      <c r="M230" s="197"/>
      <c r="N230" s="198"/>
      <c r="AB230" s="144"/>
      <c r="AC230" s="152"/>
      <c r="AD230" s="152"/>
      <c r="AJ230" s="152"/>
      <c r="AM230" s="152"/>
      <c r="AN230" s="110" t="s">
        <v>264</v>
      </c>
      <c r="AO230" s="152"/>
    </row>
    <row r="231" spans="1:44" s="220" customFormat="1" ht="12" x14ac:dyDescent="0.2">
      <c r="A231" s="195"/>
      <c r="B231" s="167"/>
      <c r="C231" s="282" t="s">
        <v>265</v>
      </c>
      <c r="D231" s="282"/>
      <c r="E231" s="282"/>
      <c r="F231" s="282"/>
      <c r="G231" s="282"/>
      <c r="H231" s="282"/>
      <c r="I231" s="282"/>
      <c r="J231" s="282"/>
      <c r="K231" s="282"/>
      <c r="L231" s="196">
        <v>1834.29</v>
      </c>
      <c r="M231" s="197"/>
      <c r="N231" s="198"/>
      <c r="AB231" s="144"/>
      <c r="AC231" s="152"/>
      <c r="AD231" s="152"/>
      <c r="AJ231" s="152"/>
      <c r="AM231" s="152"/>
      <c r="AN231" s="110" t="s">
        <v>265</v>
      </c>
      <c r="AO231" s="152"/>
    </row>
    <row r="232" spans="1:44" s="220" customFormat="1" ht="12" x14ac:dyDescent="0.2">
      <c r="A232" s="195"/>
      <c r="B232" s="167"/>
      <c r="C232" s="282" t="s">
        <v>266</v>
      </c>
      <c r="D232" s="282"/>
      <c r="E232" s="282"/>
      <c r="F232" s="282"/>
      <c r="G232" s="282"/>
      <c r="H232" s="282"/>
      <c r="I232" s="282"/>
      <c r="J232" s="282"/>
      <c r="K232" s="282"/>
      <c r="L232" s="196">
        <v>1357.38</v>
      </c>
      <c r="M232" s="197"/>
      <c r="N232" s="198"/>
      <c r="AB232" s="144"/>
      <c r="AC232" s="152"/>
      <c r="AD232" s="152"/>
      <c r="AJ232" s="152"/>
      <c r="AM232" s="152"/>
      <c r="AN232" s="110" t="s">
        <v>266</v>
      </c>
      <c r="AO232" s="152"/>
    </row>
    <row r="233" spans="1:44" s="220" customFormat="1" ht="12" x14ac:dyDescent="0.2">
      <c r="A233" s="195"/>
      <c r="B233" s="167"/>
      <c r="C233" s="282" t="s">
        <v>267</v>
      </c>
      <c r="D233" s="282"/>
      <c r="E233" s="282"/>
      <c r="F233" s="282"/>
      <c r="G233" s="282"/>
      <c r="H233" s="282"/>
      <c r="I233" s="282"/>
      <c r="J233" s="282"/>
      <c r="K233" s="282"/>
      <c r="L233" s="200">
        <v>660.35</v>
      </c>
      <c r="M233" s="197"/>
      <c r="N233" s="198"/>
      <c r="AB233" s="144"/>
      <c r="AC233" s="152"/>
      <c r="AD233" s="152"/>
      <c r="AJ233" s="152"/>
      <c r="AM233" s="152"/>
      <c r="AN233" s="110" t="s">
        <v>267</v>
      </c>
      <c r="AO233" s="152"/>
    </row>
    <row r="234" spans="1:44" s="220" customFormat="1" ht="12" x14ac:dyDescent="0.2">
      <c r="A234" s="195"/>
      <c r="B234" s="167"/>
      <c r="C234" s="282" t="s">
        <v>136</v>
      </c>
      <c r="D234" s="282"/>
      <c r="E234" s="282"/>
      <c r="F234" s="282"/>
      <c r="G234" s="282"/>
      <c r="H234" s="282"/>
      <c r="I234" s="282"/>
      <c r="J234" s="282"/>
      <c r="K234" s="282"/>
      <c r="L234" s="196">
        <v>1834.29</v>
      </c>
      <c r="M234" s="197"/>
      <c r="N234" s="198"/>
      <c r="AB234" s="144"/>
      <c r="AC234" s="152"/>
      <c r="AD234" s="152"/>
      <c r="AJ234" s="152"/>
      <c r="AM234" s="152"/>
      <c r="AN234" s="110" t="s">
        <v>136</v>
      </c>
      <c r="AO234" s="152"/>
    </row>
    <row r="235" spans="1:44" s="220" customFormat="1" ht="12" x14ac:dyDescent="0.2">
      <c r="A235" s="195"/>
      <c r="B235" s="167"/>
      <c r="C235" s="282" t="s">
        <v>137</v>
      </c>
      <c r="D235" s="282"/>
      <c r="E235" s="282"/>
      <c r="F235" s="282"/>
      <c r="G235" s="282"/>
      <c r="H235" s="282"/>
      <c r="I235" s="282"/>
      <c r="J235" s="282"/>
      <c r="K235" s="282"/>
      <c r="L235" s="196">
        <v>1357.38</v>
      </c>
      <c r="M235" s="197"/>
      <c r="N235" s="198"/>
      <c r="AB235" s="144"/>
      <c r="AC235" s="152"/>
      <c r="AD235" s="152"/>
      <c r="AJ235" s="152"/>
      <c r="AM235" s="152"/>
      <c r="AN235" s="110" t="s">
        <v>137</v>
      </c>
      <c r="AO235" s="152"/>
    </row>
    <row r="236" spans="1:44" s="220" customFormat="1" ht="12" x14ac:dyDescent="0.2">
      <c r="A236" s="195"/>
      <c r="B236" s="167"/>
      <c r="C236" s="282" t="s">
        <v>138</v>
      </c>
      <c r="D236" s="282"/>
      <c r="E236" s="282"/>
      <c r="F236" s="282"/>
      <c r="G236" s="282"/>
      <c r="H236" s="282"/>
      <c r="I236" s="282"/>
      <c r="J236" s="282"/>
      <c r="K236" s="282"/>
      <c r="L236" s="200">
        <v>660.35</v>
      </c>
      <c r="M236" s="197"/>
      <c r="N236" s="198"/>
      <c r="AB236" s="144"/>
      <c r="AC236" s="152"/>
      <c r="AD236" s="152"/>
      <c r="AJ236" s="152"/>
      <c r="AM236" s="152"/>
      <c r="AN236" s="110" t="s">
        <v>138</v>
      </c>
      <c r="AO236" s="152"/>
    </row>
    <row r="237" spans="1:44" s="220" customFormat="1" ht="12" x14ac:dyDescent="0.2">
      <c r="A237" s="195"/>
      <c r="B237" s="189"/>
      <c r="C237" s="302" t="s">
        <v>351</v>
      </c>
      <c r="D237" s="302"/>
      <c r="E237" s="302"/>
      <c r="F237" s="302"/>
      <c r="G237" s="302"/>
      <c r="H237" s="302"/>
      <c r="I237" s="302"/>
      <c r="J237" s="302"/>
      <c r="K237" s="302"/>
      <c r="L237" s="202">
        <v>3852.02</v>
      </c>
      <c r="M237" s="203"/>
      <c r="N237" s="204"/>
      <c r="AB237" s="144"/>
      <c r="AC237" s="152"/>
      <c r="AD237" s="152"/>
      <c r="AJ237" s="152"/>
      <c r="AM237" s="152"/>
      <c r="AO237" s="152" t="s">
        <v>351</v>
      </c>
    </row>
    <row r="238" spans="1:44" s="220" customFormat="1" ht="2.25" customHeight="1" x14ac:dyDescent="0.2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</row>
    <row r="239" spans="1:44" s="220" customFormat="1" ht="11.25" x14ac:dyDescent="0.2">
      <c r="A239" s="190"/>
      <c r="B239" s="150"/>
      <c r="C239" s="300" t="s">
        <v>14</v>
      </c>
      <c r="D239" s="300"/>
      <c r="E239" s="300"/>
      <c r="F239" s="300"/>
      <c r="G239" s="300"/>
      <c r="H239" s="300"/>
      <c r="I239" s="300"/>
      <c r="J239" s="300"/>
      <c r="K239" s="300"/>
      <c r="L239" s="192"/>
      <c r="M239" s="193"/>
      <c r="N239" s="194"/>
      <c r="AQ239" s="152" t="s">
        <v>14</v>
      </c>
    </row>
    <row r="240" spans="1:44" s="220" customFormat="1" ht="16.5" x14ac:dyDescent="0.3">
      <c r="A240" s="195"/>
      <c r="B240" s="167"/>
      <c r="C240" s="282" t="s">
        <v>128</v>
      </c>
      <c r="D240" s="282"/>
      <c r="E240" s="282"/>
      <c r="F240" s="282"/>
      <c r="G240" s="282"/>
      <c r="H240" s="282"/>
      <c r="I240" s="282"/>
      <c r="J240" s="282"/>
      <c r="K240" s="282"/>
      <c r="L240" s="196">
        <v>1856.59</v>
      </c>
      <c r="M240" s="197"/>
      <c r="N240" s="208">
        <v>44098</v>
      </c>
      <c r="O240" s="209"/>
      <c r="P240" s="209"/>
      <c r="Q240" s="209"/>
      <c r="AQ240" s="152"/>
      <c r="AR240" s="110" t="s">
        <v>128</v>
      </c>
    </row>
    <row r="241" spans="1:44" s="220" customFormat="1" ht="16.5" x14ac:dyDescent="0.3">
      <c r="A241" s="195"/>
      <c r="B241" s="167"/>
      <c r="C241" s="282" t="s">
        <v>129</v>
      </c>
      <c r="D241" s="282"/>
      <c r="E241" s="282"/>
      <c r="F241" s="282"/>
      <c r="G241" s="282"/>
      <c r="H241" s="282"/>
      <c r="I241" s="282"/>
      <c r="J241" s="282"/>
      <c r="K241" s="282"/>
      <c r="L241" s="199"/>
      <c r="M241" s="197"/>
      <c r="N241" s="198"/>
      <c r="O241" s="209"/>
      <c r="P241" s="209"/>
      <c r="Q241" s="209"/>
      <c r="AQ241" s="152"/>
      <c r="AR241" s="110" t="s">
        <v>129</v>
      </c>
    </row>
    <row r="242" spans="1:44" s="220" customFormat="1" ht="16.5" x14ac:dyDescent="0.3">
      <c r="A242" s="195"/>
      <c r="B242" s="167"/>
      <c r="C242" s="282" t="s">
        <v>130</v>
      </c>
      <c r="D242" s="282"/>
      <c r="E242" s="282"/>
      <c r="F242" s="282"/>
      <c r="G242" s="282"/>
      <c r="H242" s="282"/>
      <c r="I242" s="282"/>
      <c r="J242" s="282"/>
      <c r="K242" s="282"/>
      <c r="L242" s="196">
        <v>1854.41</v>
      </c>
      <c r="M242" s="197"/>
      <c r="N242" s="208">
        <v>44080</v>
      </c>
      <c r="O242" s="209"/>
      <c r="P242" s="209"/>
      <c r="Q242" s="209"/>
      <c r="AQ242" s="152"/>
      <c r="AR242" s="110" t="s">
        <v>130</v>
      </c>
    </row>
    <row r="243" spans="1:44" s="220" customFormat="1" ht="16.5" x14ac:dyDescent="0.3">
      <c r="A243" s="195"/>
      <c r="B243" s="167"/>
      <c r="C243" s="282" t="s">
        <v>131</v>
      </c>
      <c r="D243" s="282"/>
      <c r="E243" s="282"/>
      <c r="F243" s="282"/>
      <c r="G243" s="282"/>
      <c r="H243" s="282"/>
      <c r="I243" s="282"/>
      <c r="J243" s="282"/>
      <c r="K243" s="282"/>
      <c r="L243" s="200">
        <v>2.1800000000000002</v>
      </c>
      <c r="M243" s="197"/>
      <c r="N243" s="210">
        <v>18</v>
      </c>
      <c r="O243" s="209"/>
      <c r="P243" s="209"/>
      <c r="Q243" s="209"/>
      <c r="AQ243" s="152"/>
      <c r="AR243" s="110" t="s">
        <v>131</v>
      </c>
    </row>
    <row r="244" spans="1:44" s="220" customFormat="1" ht="16.5" x14ac:dyDescent="0.3">
      <c r="A244" s="195"/>
      <c r="B244" s="167"/>
      <c r="C244" s="282" t="s">
        <v>259</v>
      </c>
      <c r="D244" s="282"/>
      <c r="E244" s="282"/>
      <c r="F244" s="282"/>
      <c r="G244" s="282"/>
      <c r="H244" s="282"/>
      <c r="I244" s="282"/>
      <c r="J244" s="282"/>
      <c r="K244" s="282"/>
      <c r="L244" s="200">
        <v>49.68</v>
      </c>
      <c r="M244" s="197"/>
      <c r="N244" s="208">
        <v>1148</v>
      </c>
      <c r="O244" s="209"/>
      <c r="P244" s="209"/>
      <c r="Q244" s="209"/>
      <c r="AQ244" s="152"/>
      <c r="AR244" s="110" t="s">
        <v>259</v>
      </c>
    </row>
    <row r="245" spans="1:44" s="220" customFormat="1" ht="16.5" x14ac:dyDescent="0.3">
      <c r="A245" s="195"/>
      <c r="B245" s="167"/>
      <c r="C245" s="282" t="s">
        <v>129</v>
      </c>
      <c r="D245" s="282"/>
      <c r="E245" s="282"/>
      <c r="F245" s="282"/>
      <c r="G245" s="282"/>
      <c r="H245" s="282"/>
      <c r="I245" s="282"/>
      <c r="J245" s="282"/>
      <c r="K245" s="282"/>
      <c r="L245" s="199"/>
      <c r="M245" s="197"/>
      <c r="N245" s="198"/>
      <c r="O245" s="209"/>
      <c r="P245" s="209"/>
      <c r="Q245" s="209"/>
      <c r="AQ245" s="152"/>
      <c r="AR245" s="110" t="s">
        <v>129</v>
      </c>
    </row>
    <row r="246" spans="1:44" s="220" customFormat="1" ht="16.5" x14ac:dyDescent="0.3">
      <c r="A246" s="195"/>
      <c r="B246" s="167"/>
      <c r="C246" s="282" t="s">
        <v>132</v>
      </c>
      <c r="D246" s="282"/>
      <c r="E246" s="282"/>
      <c r="F246" s="282"/>
      <c r="G246" s="282"/>
      <c r="H246" s="282"/>
      <c r="I246" s="282"/>
      <c r="J246" s="282"/>
      <c r="K246" s="282"/>
      <c r="L246" s="200">
        <v>20.12</v>
      </c>
      <c r="M246" s="197"/>
      <c r="N246" s="210">
        <v>478</v>
      </c>
      <c r="O246" s="209"/>
      <c r="P246" s="209"/>
      <c r="Q246" s="209"/>
      <c r="AQ246" s="152"/>
      <c r="AR246" s="110" t="s">
        <v>132</v>
      </c>
    </row>
    <row r="247" spans="1:44" s="220" customFormat="1" ht="16.5" x14ac:dyDescent="0.3">
      <c r="A247" s="195"/>
      <c r="B247" s="167"/>
      <c r="C247" s="282" t="s">
        <v>133</v>
      </c>
      <c r="D247" s="282"/>
      <c r="E247" s="282"/>
      <c r="F247" s="282"/>
      <c r="G247" s="282"/>
      <c r="H247" s="282"/>
      <c r="I247" s="282"/>
      <c r="J247" s="282"/>
      <c r="K247" s="282"/>
      <c r="L247" s="200">
        <v>2.1800000000000002</v>
      </c>
      <c r="M247" s="197"/>
      <c r="N247" s="210">
        <v>18</v>
      </c>
      <c r="O247" s="209"/>
      <c r="P247" s="209"/>
      <c r="Q247" s="209"/>
      <c r="AQ247" s="152"/>
      <c r="AR247" s="110" t="s">
        <v>133</v>
      </c>
    </row>
    <row r="248" spans="1:44" s="220" customFormat="1" ht="16.5" x14ac:dyDescent="0.3">
      <c r="A248" s="195"/>
      <c r="B248" s="167"/>
      <c r="C248" s="282" t="s">
        <v>134</v>
      </c>
      <c r="D248" s="282"/>
      <c r="E248" s="282"/>
      <c r="F248" s="282"/>
      <c r="G248" s="282"/>
      <c r="H248" s="282"/>
      <c r="I248" s="282"/>
      <c r="J248" s="282"/>
      <c r="K248" s="282"/>
      <c r="L248" s="200">
        <v>18.12</v>
      </c>
      <c r="M248" s="197"/>
      <c r="N248" s="210">
        <v>432</v>
      </c>
      <c r="O248" s="209"/>
      <c r="P248" s="209"/>
      <c r="Q248" s="209"/>
      <c r="AQ248" s="152"/>
      <c r="AR248" s="110" t="s">
        <v>134</v>
      </c>
    </row>
    <row r="249" spans="1:44" s="220" customFormat="1" ht="16.5" x14ac:dyDescent="0.3">
      <c r="A249" s="195"/>
      <c r="B249" s="167"/>
      <c r="C249" s="282" t="s">
        <v>135</v>
      </c>
      <c r="D249" s="282"/>
      <c r="E249" s="282"/>
      <c r="F249" s="282"/>
      <c r="G249" s="282"/>
      <c r="H249" s="282"/>
      <c r="I249" s="282"/>
      <c r="J249" s="282"/>
      <c r="K249" s="282"/>
      <c r="L249" s="200">
        <v>9.26</v>
      </c>
      <c r="M249" s="197"/>
      <c r="N249" s="210">
        <v>220</v>
      </c>
      <c r="O249" s="209"/>
      <c r="P249" s="209"/>
      <c r="Q249" s="209"/>
      <c r="AQ249" s="152"/>
      <c r="AR249" s="110" t="s">
        <v>135</v>
      </c>
    </row>
    <row r="250" spans="1:44" s="220" customFormat="1" ht="16.5" x14ac:dyDescent="0.3">
      <c r="A250" s="195"/>
      <c r="B250" s="167"/>
      <c r="C250" s="282" t="s">
        <v>260</v>
      </c>
      <c r="D250" s="282"/>
      <c r="E250" s="282"/>
      <c r="F250" s="282"/>
      <c r="G250" s="282"/>
      <c r="H250" s="282"/>
      <c r="I250" s="282"/>
      <c r="J250" s="282"/>
      <c r="K250" s="282"/>
      <c r="L250" s="196">
        <v>13365.9</v>
      </c>
      <c r="M250" s="197"/>
      <c r="N250" s="208">
        <v>82334</v>
      </c>
      <c r="O250" s="209"/>
      <c r="P250" s="209"/>
      <c r="Q250" s="209"/>
      <c r="AQ250" s="152"/>
      <c r="AR250" s="110" t="s">
        <v>260</v>
      </c>
    </row>
    <row r="251" spans="1:44" s="220" customFormat="1" ht="16.5" x14ac:dyDescent="0.3">
      <c r="A251" s="195"/>
      <c r="B251" s="167"/>
      <c r="C251" s="282" t="s">
        <v>261</v>
      </c>
      <c r="D251" s="282"/>
      <c r="E251" s="282"/>
      <c r="F251" s="282"/>
      <c r="G251" s="282"/>
      <c r="H251" s="282"/>
      <c r="I251" s="282"/>
      <c r="J251" s="282"/>
      <c r="K251" s="282"/>
      <c r="L251" s="196">
        <v>13365.9</v>
      </c>
      <c r="M251" s="197"/>
      <c r="N251" s="208">
        <v>82334</v>
      </c>
      <c r="O251" s="209"/>
      <c r="P251" s="209"/>
      <c r="Q251" s="209"/>
      <c r="AQ251" s="152"/>
      <c r="AR251" s="110" t="s">
        <v>261</v>
      </c>
    </row>
    <row r="252" spans="1:44" s="220" customFormat="1" ht="16.5" x14ac:dyDescent="0.3">
      <c r="A252" s="195"/>
      <c r="B252" s="167"/>
      <c r="C252" s="282" t="s">
        <v>262</v>
      </c>
      <c r="D252" s="282"/>
      <c r="E252" s="282"/>
      <c r="F252" s="282"/>
      <c r="G252" s="282"/>
      <c r="H252" s="282"/>
      <c r="I252" s="282"/>
      <c r="J252" s="282"/>
      <c r="K252" s="282"/>
      <c r="L252" s="196">
        <v>3852.02</v>
      </c>
      <c r="M252" s="197"/>
      <c r="N252" s="208">
        <v>91565</v>
      </c>
      <c r="O252" s="209"/>
      <c r="P252" s="209"/>
      <c r="Q252" s="209"/>
      <c r="AQ252" s="152"/>
      <c r="AR252" s="110" t="s">
        <v>262</v>
      </c>
    </row>
    <row r="253" spans="1:44" s="220" customFormat="1" ht="16.5" x14ac:dyDescent="0.3">
      <c r="A253" s="195"/>
      <c r="B253" s="167"/>
      <c r="C253" s="282" t="s">
        <v>263</v>
      </c>
      <c r="D253" s="282"/>
      <c r="E253" s="282"/>
      <c r="F253" s="282"/>
      <c r="G253" s="282"/>
      <c r="H253" s="282"/>
      <c r="I253" s="282"/>
      <c r="J253" s="282"/>
      <c r="K253" s="282"/>
      <c r="L253" s="196">
        <v>3852.02</v>
      </c>
      <c r="M253" s="197"/>
      <c r="N253" s="208">
        <v>91565</v>
      </c>
      <c r="O253" s="209"/>
      <c r="P253" s="209"/>
      <c r="Q253" s="209"/>
      <c r="AQ253" s="152"/>
      <c r="AR253" s="110" t="s">
        <v>263</v>
      </c>
    </row>
    <row r="254" spans="1:44" s="220" customFormat="1" ht="16.5" x14ac:dyDescent="0.3">
      <c r="A254" s="195"/>
      <c r="B254" s="167"/>
      <c r="C254" s="282" t="s">
        <v>264</v>
      </c>
      <c r="D254" s="282"/>
      <c r="E254" s="282"/>
      <c r="F254" s="282"/>
      <c r="G254" s="282"/>
      <c r="H254" s="282"/>
      <c r="I254" s="282"/>
      <c r="J254" s="282"/>
      <c r="K254" s="282"/>
      <c r="L254" s="199"/>
      <c r="M254" s="197"/>
      <c r="N254" s="198"/>
      <c r="O254" s="209"/>
      <c r="P254" s="209"/>
      <c r="Q254" s="209"/>
      <c r="AQ254" s="152"/>
      <c r="AR254" s="110" t="s">
        <v>264</v>
      </c>
    </row>
    <row r="255" spans="1:44" s="220" customFormat="1" ht="16.5" x14ac:dyDescent="0.3">
      <c r="A255" s="195"/>
      <c r="B255" s="167"/>
      <c r="C255" s="282" t="s">
        <v>265</v>
      </c>
      <c r="D255" s="282"/>
      <c r="E255" s="282"/>
      <c r="F255" s="282"/>
      <c r="G255" s="282"/>
      <c r="H255" s="282"/>
      <c r="I255" s="282"/>
      <c r="J255" s="282"/>
      <c r="K255" s="282"/>
      <c r="L255" s="196">
        <v>1834.29</v>
      </c>
      <c r="M255" s="197"/>
      <c r="N255" s="208">
        <v>43602</v>
      </c>
      <c r="O255" s="209"/>
      <c r="P255" s="209"/>
      <c r="Q255" s="209"/>
      <c r="AQ255" s="152"/>
      <c r="AR255" s="110" t="s">
        <v>265</v>
      </c>
    </row>
    <row r="256" spans="1:44" s="220" customFormat="1" ht="16.5" x14ac:dyDescent="0.3">
      <c r="A256" s="195"/>
      <c r="B256" s="167"/>
      <c r="C256" s="282" t="s">
        <v>266</v>
      </c>
      <c r="D256" s="282"/>
      <c r="E256" s="282"/>
      <c r="F256" s="282"/>
      <c r="G256" s="282"/>
      <c r="H256" s="282"/>
      <c r="I256" s="282"/>
      <c r="J256" s="282"/>
      <c r="K256" s="282"/>
      <c r="L256" s="196">
        <v>1357.38</v>
      </c>
      <c r="M256" s="197"/>
      <c r="N256" s="208">
        <v>32266</v>
      </c>
      <c r="O256" s="209"/>
      <c r="P256" s="209"/>
      <c r="Q256" s="209"/>
      <c r="AQ256" s="152"/>
      <c r="AR256" s="110" t="s">
        <v>266</v>
      </c>
    </row>
    <row r="257" spans="1:47" ht="16.5" x14ac:dyDescent="0.3">
      <c r="A257" s="195"/>
      <c r="B257" s="167"/>
      <c r="C257" s="282" t="s">
        <v>267</v>
      </c>
      <c r="D257" s="282"/>
      <c r="E257" s="282"/>
      <c r="F257" s="282"/>
      <c r="G257" s="282"/>
      <c r="H257" s="282"/>
      <c r="I257" s="282"/>
      <c r="J257" s="282"/>
      <c r="K257" s="282"/>
      <c r="L257" s="200">
        <v>660.35</v>
      </c>
      <c r="M257" s="197"/>
      <c r="N257" s="208">
        <v>15697</v>
      </c>
      <c r="O257" s="209"/>
      <c r="P257" s="209"/>
      <c r="Q257" s="209"/>
      <c r="R257" s="220"/>
      <c r="S257" s="220"/>
      <c r="T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152"/>
      <c r="AR257" s="110" t="s">
        <v>267</v>
      </c>
      <c r="AS257" s="220"/>
      <c r="AT257" s="220"/>
      <c r="AU257" s="220"/>
    </row>
    <row r="258" spans="1:47" ht="16.5" x14ac:dyDescent="0.3">
      <c r="A258" s="195"/>
      <c r="B258" s="189"/>
      <c r="C258" s="302" t="s">
        <v>320</v>
      </c>
      <c r="D258" s="302"/>
      <c r="E258" s="302"/>
      <c r="F258" s="302"/>
      <c r="G258" s="302"/>
      <c r="H258" s="302"/>
      <c r="I258" s="302"/>
      <c r="J258" s="302"/>
      <c r="K258" s="302"/>
      <c r="L258" s="202">
        <v>17267.599999999999</v>
      </c>
      <c r="M258" s="203"/>
      <c r="N258" s="211">
        <v>175047</v>
      </c>
      <c r="O258" s="209"/>
      <c r="P258" s="209"/>
      <c r="Q258" s="209"/>
      <c r="R258" s="220"/>
      <c r="S258" s="220"/>
      <c r="T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152"/>
      <c r="AR258" s="220"/>
      <c r="AS258" s="152" t="s">
        <v>320</v>
      </c>
      <c r="AT258" s="220"/>
      <c r="AU258" s="220"/>
    </row>
    <row r="259" spans="1:47" ht="16.5" x14ac:dyDescent="0.3">
      <c r="A259" s="195"/>
      <c r="B259" s="167"/>
      <c r="C259" s="282" t="s">
        <v>136</v>
      </c>
      <c r="D259" s="282"/>
      <c r="E259" s="282"/>
      <c r="F259" s="282"/>
      <c r="G259" s="282"/>
      <c r="H259" s="282"/>
      <c r="I259" s="282"/>
      <c r="J259" s="282"/>
      <c r="K259" s="282"/>
      <c r="L259" s="196">
        <v>1854.41</v>
      </c>
      <c r="M259" s="197"/>
      <c r="N259" s="208">
        <v>44080</v>
      </c>
      <c r="O259" s="209"/>
      <c r="P259" s="209"/>
      <c r="Q259" s="209"/>
      <c r="R259" s="220"/>
      <c r="S259" s="220"/>
      <c r="T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152"/>
      <c r="AR259" s="110" t="s">
        <v>136</v>
      </c>
      <c r="AS259" s="152"/>
      <c r="AT259" s="220"/>
      <c r="AU259" s="220"/>
    </row>
    <row r="260" spans="1:47" ht="16.5" x14ac:dyDescent="0.3">
      <c r="A260" s="195"/>
      <c r="B260" s="167"/>
      <c r="C260" s="282" t="s">
        <v>137</v>
      </c>
      <c r="D260" s="282"/>
      <c r="E260" s="282"/>
      <c r="F260" s="282"/>
      <c r="G260" s="282"/>
      <c r="H260" s="282"/>
      <c r="I260" s="282"/>
      <c r="J260" s="282"/>
      <c r="K260" s="282"/>
      <c r="L260" s="196">
        <v>1375.5</v>
      </c>
      <c r="M260" s="197"/>
      <c r="N260" s="208">
        <v>32698</v>
      </c>
      <c r="O260" s="209"/>
      <c r="P260" s="209"/>
      <c r="Q260" s="209"/>
      <c r="R260" s="220"/>
      <c r="S260" s="220"/>
      <c r="T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152"/>
      <c r="AR260" s="110" t="s">
        <v>137</v>
      </c>
      <c r="AS260" s="152"/>
      <c r="AT260" s="220"/>
      <c r="AU260" s="220"/>
    </row>
    <row r="261" spans="1:47" ht="16.5" x14ac:dyDescent="0.3">
      <c r="A261" s="195"/>
      <c r="B261" s="167"/>
      <c r="C261" s="282" t="s">
        <v>138</v>
      </c>
      <c r="D261" s="282"/>
      <c r="E261" s="282"/>
      <c r="F261" s="282"/>
      <c r="G261" s="282"/>
      <c r="H261" s="282"/>
      <c r="I261" s="282"/>
      <c r="J261" s="282"/>
      <c r="K261" s="282"/>
      <c r="L261" s="200">
        <v>669.61</v>
      </c>
      <c r="M261" s="197"/>
      <c r="N261" s="208">
        <v>15917</v>
      </c>
      <c r="O261" s="209"/>
      <c r="P261" s="209"/>
      <c r="Q261" s="209"/>
      <c r="R261" s="220"/>
      <c r="S261" s="220"/>
      <c r="T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152"/>
      <c r="AR261" s="110" t="s">
        <v>138</v>
      </c>
      <c r="AS261" s="152"/>
      <c r="AT261" s="220"/>
      <c r="AU261" s="220"/>
    </row>
    <row r="262" spans="1:47" ht="16.5" x14ac:dyDescent="0.3">
      <c r="A262" s="195"/>
      <c r="B262" s="167"/>
      <c r="C262" s="282" t="s">
        <v>321</v>
      </c>
      <c r="D262" s="282"/>
      <c r="E262" s="282"/>
      <c r="F262" s="282"/>
      <c r="G262" s="282"/>
      <c r="H262" s="282"/>
      <c r="I262" s="282"/>
      <c r="J262" s="282"/>
      <c r="K262" s="282"/>
      <c r="L262" s="196">
        <v>3453.52</v>
      </c>
      <c r="M262" s="197"/>
      <c r="N262" s="208">
        <v>35009.4</v>
      </c>
      <c r="O262" s="209"/>
      <c r="P262" s="209"/>
      <c r="Q262" s="209"/>
      <c r="R262" s="220"/>
      <c r="S262" s="220"/>
      <c r="T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152"/>
      <c r="AR262" s="220"/>
      <c r="AS262" s="152"/>
      <c r="AT262" s="110" t="s">
        <v>321</v>
      </c>
      <c r="AU262" s="220"/>
    </row>
    <row r="263" spans="1:47" ht="16.5" x14ac:dyDescent="0.3">
      <c r="A263" s="195"/>
      <c r="B263" s="189"/>
      <c r="C263" s="302" t="s">
        <v>15</v>
      </c>
      <c r="D263" s="302"/>
      <c r="E263" s="302"/>
      <c r="F263" s="302"/>
      <c r="G263" s="302"/>
      <c r="H263" s="302"/>
      <c r="I263" s="302"/>
      <c r="J263" s="302"/>
      <c r="K263" s="302"/>
      <c r="L263" s="202">
        <v>20721.12</v>
      </c>
      <c r="M263" s="203"/>
      <c r="N263" s="211">
        <v>210056.4</v>
      </c>
      <c r="O263" s="209"/>
      <c r="P263" s="209"/>
      <c r="Q263" s="209"/>
      <c r="R263" s="220"/>
      <c r="S263" s="220"/>
      <c r="T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152"/>
      <c r="AR263" s="220"/>
      <c r="AS263" s="152"/>
      <c r="AT263" s="220"/>
      <c r="AU263" s="152" t="s">
        <v>15</v>
      </c>
    </row>
    <row r="264" spans="1:47" ht="16.5" x14ac:dyDescent="0.3">
      <c r="A264" s="195"/>
      <c r="B264" s="167"/>
      <c r="C264" s="282" t="s">
        <v>129</v>
      </c>
      <c r="D264" s="282"/>
      <c r="E264" s="282"/>
      <c r="F264" s="282"/>
      <c r="G264" s="282"/>
      <c r="H264" s="282"/>
      <c r="I264" s="282"/>
      <c r="J264" s="282"/>
      <c r="K264" s="282"/>
      <c r="L264" s="199"/>
      <c r="M264" s="197"/>
      <c r="N264" s="198"/>
      <c r="O264" s="209"/>
      <c r="P264" s="209"/>
      <c r="Q264" s="209"/>
      <c r="R264" s="220"/>
      <c r="S264" s="220"/>
      <c r="T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152"/>
      <c r="AR264" s="110" t="s">
        <v>129</v>
      </c>
      <c r="AS264" s="152"/>
      <c r="AT264" s="220"/>
      <c r="AU264" s="152"/>
    </row>
    <row r="265" spans="1:47" ht="16.5" x14ac:dyDescent="0.3">
      <c r="A265" s="195"/>
      <c r="B265" s="167"/>
      <c r="C265" s="282" t="s">
        <v>346</v>
      </c>
      <c r="D265" s="282"/>
      <c r="E265" s="282"/>
      <c r="F265" s="282"/>
      <c r="G265" s="282"/>
      <c r="H265" s="282"/>
      <c r="I265" s="282"/>
      <c r="J265" s="282"/>
      <c r="K265" s="282"/>
      <c r="L265" s="199"/>
      <c r="M265" s="197"/>
      <c r="N265" s="208">
        <v>82334</v>
      </c>
      <c r="O265" s="209"/>
      <c r="P265" s="209"/>
      <c r="Q265" s="209"/>
      <c r="R265" s="220"/>
      <c r="S265" s="220"/>
      <c r="T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152"/>
      <c r="AR265" s="110" t="s">
        <v>346</v>
      </c>
      <c r="AS265" s="152"/>
      <c r="AT265" s="220"/>
      <c r="AU265" s="152"/>
    </row>
    <row r="266" spans="1:47" ht="1.5" customHeight="1" x14ac:dyDescent="0.2">
      <c r="A266" s="220"/>
      <c r="B266" s="189"/>
      <c r="C266" s="187"/>
      <c r="D266" s="187"/>
      <c r="E266" s="187"/>
      <c r="F266" s="187"/>
      <c r="G266" s="187"/>
      <c r="H266" s="187"/>
      <c r="I266" s="187"/>
      <c r="J266" s="187"/>
      <c r="K266" s="187"/>
      <c r="L266" s="202"/>
      <c r="M266" s="212"/>
      <c r="N266" s="213"/>
      <c r="R266" s="220"/>
      <c r="S266" s="220"/>
      <c r="T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</row>
    <row r="267" spans="1:47" ht="53.25" customHeight="1" x14ac:dyDescent="0.2">
      <c r="A267" s="214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R267" s="220"/>
      <c r="S267" s="220"/>
      <c r="T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</row>
    <row r="268" spans="1:47" ht="12.75" customHeight="1" x14ac:dyDescent="0.2">
      <c r="B268" s="199" t="s">
        <v>34</v>
      </c>
      <c r="C268" s="279" t="s">
        <v>322</v>
      </c>
      <c r="D268" s="279"/>
      <c r="E268" s="279"/>
      <c r="F268" s="279"/>
      <c r="G268" s="279"/>
      <c r="H268" s="279"/>
      <c r="I268" s="279"/>
      <c r="J268" s="279"/>
      <c r="K268" s="279"/>
      <c r="L268" s="279"/>
      <c r="M268" s="217"/>
      <c r="N268" s="218" t="s">
        <v>323</v>
      </c>
      <c r="R268" s="220"/>
      <c r="S268" s="220"/>
      <c r="T268" s="220"/>
    </row>
    <row r="269" spans="1:47" ht="13.5" customHeight="1" x14ac:dyDescent="0.2">
      <c r="B269" s="222"/>
      <c r="C269" s="280" t="s">
        <v>142</v>
      </c>
      <c r="D269" s="280"/>
      <c r="E269" s="280"/>
      <c r="F269" s="280"/>
      <c r="G269" s="280"/>
      <c r="H269" s="280"/>
      <c r="I269" s="280"/>
      <c r="J269" s="280"/>
      <c r="K269" s="280"/>
      <c r="L269" s="280"/>
      <c r="R269" s="220"/>
      <c r="S269" s="220"/>
      <c r="T269" s="220"/>
    </row>
    <row r="270" spans="1:47" ht="13.5" customHeight="1" x14ac:dyDescent="0.2">
      <c r="B270" s="199" t="s">
        <v>35</v>
      </c>
      <c r="C270" s="279" t="s">
        <v>372</v>
      </c>
      <c r="D270" s="279"/>
      <c r="E270" s="279"/>
      <c r="F270" s="279"/>
      <c r="G270" s="279"/>
      <c r="H270" s="279"/>
      <c r="I270" s="279"/>
      <c r="J270" s="279"/>
      <c r="K270" s="279"/>
      <c r="L270" s="279"/>
      <c r="M270" s="217"/>
      <c r="N270" s="218" t="s">
        <v>161</v>
      </c>
      <c r="R270" s="220"/>
      <c r="S270" s="220"/>
      <c r="T270" s="220"/>
    </row>
    <row r="271" spans="1:47" ht="13.5" customHeight="1" x14ac:dyDescent="0.2">
      <c r="C271" s="280" t="s">
        <v>142</v>
      </c>
      <c r="D271" s="280"/>
      <c r="E271" s="280"/>
      <c r="F271" s="280"/>
      <c r="G271" s="280"/>
      <c r="H271" s="280"/>
      <c r="I271" s="280"/>
      <c r="J271" s="280"/>
      <c r="K271" s="280"/>
      <c r="L271" s="280"/>
      <c r="R271" s="220"/>
      <c r="S271" s="220"/>
      <c r="T271" s="220"/>
    </row>
    <row r="273" spans="2:6" s="220" customFormat="1" ht="11.25" x14ac:dyDescent="0.2">
      <c r="B273" s="221"/>
      <c r="D273" s="221"/>
      <c r="F273" s="221"/>
    </row>
  </sheetData>
  <mergeCells count="255">
    <mergeCell ref="C271:L271"/>
    <mergeCell ref="C263:K263"/>
    <mergeCell ref="C264:K264"/>
    <mergeCell ref="C265:K265"/>
    <mergeCell ref="C268:L268"/>
    <mergeCell ref="C269:L269"/>
    <mergeCell ref="C270:L270"/>
    <mergeCell ref="C257:K257"/>
    <mergeCell ref="C258:K258"/>
    <mergeCell ref="C259:K259"/>
    <mergeCell ref="C260:K260"/>
    <mergeCell ref="C261:K261"/>
    <mergeCell ref="C262:K262"/>
    <mergeCell ref="C251:K251"/>
    <mergeCell ref="C252:K252"/>
    <mergeCell ref="C253:K253"/>
    <mergeCell ref="C254:K254"/>
    <mergeCell ref="C255:K255"/>
    <mergeCell ref="C256:K256"/>
    <mergeCell ref="C245:K245"/>
    <mergeCell ref="C246:K246"/>
    <mergeCell ref="C247:K247"/>
    <mergeCell ref="C248:K248"/>
    <mergeCell ref="C249:K249"/>
    <mergeCell ref="C250:K250"/>
    <mergeCell ref="C239:K239"/>
    <mergeCell ref="C240:K240"/>
    <mergeCell ref="C241:K241"/>
    <mergeCell ref="C242:K242"/>
    <mergeCell ref="C243:K243"/>
    <mergeCell ref="C244:K244"/>
    <mergeCell ref="C232:K232"/>
    <mergeCell ref="C233:K233"/>
    <mergeCell ref="C234:K234"/>
    <mergeCell ref="C235:K235"/>
    <mergeCell ref="C236:K236"/>
    <mergeCell ref="C237:K237"/>
    <mergeCell ref="C226:K226"/>
    <mergeCell ref="C227:K227"/>
    <mergeCell ref="C228:K228"/>
    <mergeCell ref="C229:K229"/>
    <mergeCell ref="C230:K230"/>
    <mergeCell ref="C231:K231"/>
    <mergeCell ref="C219:E219"/>
    <mergeCell ref="C220:E220"/>
    <mergeCell ref="C221:E221"/>
    <mergeCell ref="C222:E222"/>
    <mergeCell ref="C224:K224"/>
    <mergeCell ref="C225:K225"/>
    <mergeCell ref="C213:N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N212"/>
    <mergeCell ref="C201:N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A198:N198"/>
    <mergeCell ref="C199:E199"/>
    <mergeCell ref="C200:N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N185"/>
    <mergeCell ref="C186:N186"/>
    <mergeCell ref="C187:N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N172"/>
    <mergeCell ref="C173:N173"/>
    <mergeCell ref="C174:N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N159"/>
    <mergeCell ref="C160:N160"/>
    <mergeCell ref="C161:N161"/>
    <mergeCell ref="C162:E162"/>
    <mergeCell ref="C163:E163"/>
    <mergeCell ref="C164:E164"/>
    <mergeCell ref="C153:E153"/>
    <mergeCell ref="C154:E154"/>
    <mergeCell ref="C155:E155"/>
    <mergeCell ref="C156:E156"/>
    <mergeCell ref="A157:N157"/>
    <mergeCell ref="C158:E158"/>
    <mergeCell ref="C147:N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N145"/>
    <mergeCell ref="C146:N146"/>
    <mergeCell ref="C135:E135"/>
    <mergeCell ref="C136:E136"/>
    <mergeCell ref="C137:E137"/>
    <mergeCell ref="C138:E138"/>
    <mergeCell ref="C139:E139"/>
    <mergeCell ref="C140:E140"/>
    <mergeCell ref="A129:N129"/>
    <mergeCell ref="A130:N130"/>
    <mergeCell ref="C131:E131"/>
    <mergeCell ref="C132:N132"/>
    <mergeCell ref="C133:N133"/>
    <mergeCell ref="C134:N134"/>
    <mergeCell ref="C123:K123"/>
    <mergeCell ref="C124:K124"/>
    <mergeCell ref="C125:K125"/>
    <mergeCell ref="C126:K126"/>
    <mergeCell ref="C127:K127"/>
    <mergeCell ref="C128:K128"/>
    <mergeCell ref="C117:K117"/>
    <mergeCell ref="C118:K118"/>
    <mergeCell ref="C119:K119"/>
    <mergeCell ref="C120:K120"/>
    <mergeCell ref="C121:K121"/>
    <mergeCell ref="C122:K122"/>
    <mergeCell ref="C111:K111"/>
    <mergeCell ref="C112:K112"/>
    <mergeCell ref="C113:K113"/>
    <mergeCell ref="C114:K114"/>
    <mergeCell ref="C115:K115"/>
    <mergeCell ref="C116:K116"/>
    <mergeCell ref="C104:E104"/>
    <mergeCell ref="C105:E105"/>
    <mergeCell ref="C106:N106"/>
    <mergeCell ref="C107:N107"/>
    <mergeCell ref="C108:E108"/>
    <mergeCell ref="C110:K110"/>
    <mergeCell ref="C98:E98"/>
    <mergeCell ref="C99:E99"/>
    <mergeCell ref="C100:E100"/>
    <mergeCell ref="C101:E101"/>
    <mergeCell ref="C102:E102"/>
    <mergeCell ref="C103:E103"/>
    <mergeCell ref="C92:N92"/>
    <mergeCell ref="C93:N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80:E80"/>
    <mergeCell ref="C81:E81"/>
    <mergeCell ref="C82:E82"/>
    <mergeCell ref="C83:E83"/>
    <mergeCell ref="C84:E84"/>
    <mergeCell ref="C85:E85"/>
    <mergeCell ref="C74:E74"/>
    <mergeCell ref="A75:N75"/>
    <mergeCell ref="C76:E76"/>
    <mergeCell ref="C77:N77"/>
    <mergeCell ref="C78:N78"/>
    <mergeCell ref="C79:N79"/>
    <mergeCell ref="C68:E68"/>
    <mergeCell ref="C69:E69"/>
    <mergeCell ref="C70:E70"/>
    <mergeCell ref="C71:E71"/>
    <mergeCell ref="C72:N72"/>
    <mergeCell ref="C73:N73"/>
    <mergeCell ref="C62:E62"/>
    <mergeCell ref="C63:E63"/>
    <mergeCell ref="C64:E64"/>
    <mergeCell ref="C65:E65"/>
    <mergeCell ref="C66:E66"/>
    <mergeCell ref="C67:E67"/>
    <mergeCell ref="C56:E56"/>
    <mergeCell ref="C57:E57"/>
    <mergeCell ref="C58:N58"/>
    <mergeCell ref="C59:N59"/>
    <mergeCell ref="C60:E60"/>
    <mergeCell ref="C61:E61"/>
    <mergeCell ref="C50:E50"/>
    <mergeCell ref="C51:E51"/>
    <mergeCell ref="C52:E52"/>
    <mergeCell ref="C53:E53"/>
    <mergeCell ref="C54:E54"/>
    <mergeCell ref="C55:E55"/>
    <mergeCell ref="C44:N44"/>
    <mergeCell ref="C45:N45"/>
    <mergeCell ref="C46:E46"/>
    <mergeCell ref="C47:E47"/>
    <mergeCell ref="C48:E48"/>
    <mergeCell ref="C49:E49"/>
    <mergeCell ref="N36:N38"/>
    <mergeCell ref="C39:E39"/>
    <mergeCell ref="A40:N40"/>
    <mergeCell ref="A41:N41"/>
    <mergeCell ref="C42:E42"/>
    <mergeCell ref="C43:N43"/>
    <mergeCell ref="L33:M33"/>
    <mergeCell ref="A36:A38"/>
    <mergeCell ref="B36:B38"/>
    <mergeCell ref="C36:E38"/>
    <mergeCell ref="F36:F38"/>
    <mergeCell ref="G36:I37"/>
    <mergeCell ref="J36:L37"/>
    <mergeCell ref="M36:M38"/>
    <mergeCell ref="A20:N20"/>
    <mergeCell ref="A21:N21"/>
    <mergeCell ref="B23:F23"/>
    <mergeCell ref="B24:F24"/>
    <mergeCell ref="L31:M31"/>
    <mergeCell ref="L32:M32"/>
    <mergeCell ref="D10:N10"/>
    <mergeCell ref="A13:N13"/>
    <mergeCell ref="A14:N14"/>
    <mergeCell ref="A16:N16"/>
    <mergeCell ref="A17:N17"/>
    <mergeCell ref="A18:N18"/>
    <mergeCell ref="A4:C4"/>
    <mergeCell ref="K4:N4"/>
    <mergeCell ref="A5:D5"/>
    <mergeCell ref="J5:N5"/>
    <mergeCell ref="A6:D6"/>
    <mergeCell ref="J6:N6"/>
  </mergeCells>
  <printOptions horizontalCentered="1"/>
  <pageMargins left="0.39370078740157483" right="0.23622047244094491" top="0.35433070866141736" bottom="0.31496062992125984" header="0.11811023622047245" footer="0.11811023622047245"/>
  <pageSetup paperSize="9" scale="68" fitToHeight="4" orientation="portrait" r:id="rId1"/>
  <headerFooter>
    <oddFooter>&amp;R&amp;8Страница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="120" zoomScaleNormal="100" zoomScaleSheetLayoutView="120" workbookViewId="0">
      <selection activeCell="A11" sqref="A11:C11"/>
    </sheetView>
  </sheetViews>
  <sheetFormatPr defaultRowHeight="12.75" x14ac:dyDescent="0.2"/>
  <cols>
    <col min="1" max="1" width="46.42578125" style="1" customWidth="1"/>
    <col min="2" max="2" width="60.7109375" style="1" customWidth="1"/>
    <col min="3" max="3" width="62.5703125" style="1" customWidth="1"/>
    <col min="4" max="16384" width="9.140625" style="1"/>
  </cols>
  <sheetData>
    <row r="1" spans="1:15" ht="15.75" x14ac:dyDescent="0.25">
      <c r="A1" s="309" t="s">
        <v>75</v>
      </c>
      <c r="B1" s="309"/>
      <c r="C1" s="309"/>
    </row>
    <row r="2" spans="1:15" ht="15.75" x14ac:dyDescent="0.25">
      <c r="A2" s="309" t="s">
        <v>76</v>
      </c>
      <c r="B2" s="309"/>
      <c r="C2" s="309"/>
    </row>
    <row r="3" spans="1:15" ht="15.75" x14ac:dyDescent="0.25">
      <c r="A3" s="247"/>
      <c r="B3" s="247"/>
      <c r="C3" s="247"/>
    </row>
    <row r="4" spans="1:15" ht="15.75" x14ac:dyDescent="0.25">
      <c r="A4" s="309" t="s">
        <v>371</v>
      </c>
      <c r="B4" s="309"/>
      <c r="C4" s="309"/>
    </row>
    <row r="5" spans="1:15" ht="20.25" customHeight="1" x14ac:dyDescent="0.2">
      <c r="A5" s="310"/>
      <c r="B5" s="311"/>
      <c r="C5" s="311"/>
    </row>
    <row r="6" spans="1:15" ht="21.75" customHeight="1" x14ac:dyDescent="0.2">
      <c r="A6" s="312"/>
      <c r="B6" s="312"/>
      <c r="C6" s="312"/>
    </row>
    <row r="7" spans="1:15" ht="51.6" customHeight="1" x14ac:dyDescent="0.2">
      <c r="A7" s="313" t="s">
        <v>147</v>
      </c>
      <c r="B7" s="313"/>
      <c r="C7" s="313"/>
    </row>
    <row r="8" spans="1:15" ht="36.6" customHeight="1" x14ac:dyDescent="0.2">
      <c r="A8" s="314" t="s">
        <v>165</v>
      </c>
      <c r="B8" s="315"/>
      <c r="C8" s="315"/>
    </row>
    <row r="9" spans="1:15" ht="15.75" x14ac:dyDescent="0.2">
      <c r="A9" s="316" t="s">
        <v>78</v>
      </c>
      <c r="B9" s="316"/>
      <c r="C9" s="316"/>
    </row>
    <row r="10" spans="1:15" ht="36.75" customHeight="1" x14ac:dyDescent="0.2">
      <c r="A10" s="308" t="s">
        <v>367</v>
      </c>
      <c r="B10" s="308"/>
      <c r="C10" s="308"/>
    </row>
    <row r="11" spans="1:15" ht="66.75" customHeight="1" x14ac:dyDescent="0.2">
      <c r="A11" s="307" t="s">
        <v>369</v>
      </c>
      <c r="B11" s="307"/>
      <c r="C11" s="307"/>
    </row>
    <row r="12" spans="1:15" s="55" customFormat="1" ht="38.25" customHeight="1" x14ac:dyDescent="0.25">
      <c r="A12" s="307" t="s">
        <v>368</v>
      </c>
      <c r="B12" s="307"/>
      <c r="C12" s="307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55" customFormat="1" ht="34.15" customHeight="1" x14ac:dyDescent="0.2">
      <c r="A13" s="307" t="s">
        <v>77</v>
      </c>
      <c r="B13" s="307"/>
      <c r="C13" s="307"/>
      <c r="D13" s="56"/>
      <c r="E13" s="56"/>
      <c r="F13" s="56"/>
      <c r="G13" s="56"/>
      <c r="H13" s="56"/>
      <c r="I13" s="56"/>
      <c r="J13" s="56"/>
      <c r="K13" s="56"/>
    </row>
    <row r="14" spans="1:15" s="55" customFormat="1" ht="15.75" x14ac:dyDescent="0.2">
      <c r="A14" s="314" t="s">
        <v>166</v>
      </c>
      <c r="B14" s="314"/>
      <c r="C14" s="314"/>
    </row>
    <row r="15" spans="1:15" ht="15.75" x14ac:dyDescent="0.2">
      <c r="A15" s="57"/>
      <c r="B15" s="57"/>
      <c r="C15" s="57"/>
    </row>
    <row r="16" spans="1:15" s="55" customFormat="1" ht="15.75" x14ac:dyDescent="0.25">
      <c r="A16" s="58" t="s">
        <v>79</v>
      </c>
      <c r="B16" s="59"/>
      <c r="C16" s="58"/>
    </row>
    <row r="17" spans="1:3" ht="15.75" x14ac:dyDescent="0.2">
      <c r="A17" s="306"/>
      <c r="B17" s="306"/>
      <c r="C17" s="306"/>
    </row>
    <row r="18" spans="1:3" ht="15.75" x14ac:dyDescent="0.25">
      <c r="A18" s="60"/>
      <c r="B18" s="61">
        <f>НМЦК!J14</f>
        <v>1084257.07</v>
      </c>
      <c r="C18" s="58" t="s">
        <v>80</v>
      </c>
    </row>
  </sheetData>
  <mergeCells count="14">
    <mergeCell ref="A17:C17"/>
    <mergeCell ref="A12:C12"/>
    <mergeCell ref="A10:C10"/>
    <mergeCell ref="A1:C1"/>
    <mergeCell ref="A2:C2"/>
    <mergeCell ref="A5:C5"/>
    <mergeCell ref="A7:C7"/>
    <mergeCell ref="A6:C6"/>
    <mergeCell ref="A4:C4"/>
    <mergeCell ref="A8:C8"/>
    <mergeCell ref="A11:C11"/>
    <mergeCell ref="A9:C9"/>
    <mergeCell ref="A13:C13"/>
    <mergeCell ref="A14:C14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Normal="100" zoomScaleSheetLayoutView="100" workbookViewId="0">
      <selection activeCell="H18" sqref="H18"/>
    </sheetView>
  </sheetViews>
  <sheetFormatPr defaultRowHeight="12.75" x14ac:dyDescent="0.2"/>
  <cols>
    <col min="1" max="1" width="7.140625" style="28" customWidth="1"/>
    <col min="2" max="2" width="54.42578125" style="1" customWidth="1"/>
    <col min="3" max="5" width="19.7109375" style="1" customWidth="1"/>
    <col min="6" max="16384" width="9.140625" style="1"/>
  </cols>
  <sheetData>
    <row r="1" spans="1:5" ht="29.25" customHeight="1" x14ac:dyDescent="0.2">
      <c r="A1" s="319" t="s">
        <v>67</v>
      </c>
      <c r="B1" s="319"/>
      <c r="C1" s="319"/>
      <c r="D1" s="319"/>
      <c r="E1" s="319"/>
    </row>
    <row r="2" spans="1:5" ht="21" customHeight="1" x14ac:dyDescent="0.2">
      <c r="A2" s="326" t="s">
        <v>164</v>
      </c>
      <c r="B2" s="326"/>
      <c r="C2" s="326"/>
      <c r="D2" s="326"/>
      <c r="E2" s="326"/>
    </row>
    <row r="3" spans="1:5" ht="21" customHeight="1" x14ac:dyDescent="0.2">
      <c r="A3" s="327" t="s">
        <v>156</v>
      </c>
      <c r="B3" s="327"/>
      <c r="C3" s="327"/>
      <c r="D3" s="327"/>
      <c r="E3" s="327"/>
    </row>
    <row r="4" spans="1:5" ht="48.75" customHeight="1" x14ac:dyDescent="0.2">
      <c r="A4" s="328" t="s">
        <v>362</v>
      </c>
      <c r="B4" s="328"/>
      <c r="C4" s="328"/>
      <c r="D4" s="328"/>
      <c r="E4" s="328"/>
    </row>
    <row r="5" spans="1:5" ht="21" customHeight="1" x14ac:dyDescent="0.2">
      <c r="A5" s="88"/>
      <c r="B5" s="88"/>
      <c r="C5" s="88"/>
      <c r="D5" s="88"/>
      <c r="E5" s="88"/>
    </row>
    <row r="6" spans="1:5" ht="15.75" x14ac:dyDescent="0.25">
      <c r="A6" s="320" t="s">
        <v>68</v>
      </c>
      <c r="B6" s="320"/>
      <c r="C6" s="87">
        <f>НМЦК!G21</f>
        <v>1</v>
      </c>
      <c r="D6" s="53" t="s">
        <v>84</v>
      </c>
      <c r="E6" s="5"/>
    </row>
    <row r="7" spans="1:5" ht="15.75" x14ac:dyDescent="0.25">
      <c r="A7" s="321" t="s">
        <v>69</v>
      </c>
      <c r="B7" s="321"/>
      <c r="C7" s="347">
        <v>44866</v>
      </c>
      <c r="D7" s="53"/>
      <c r="E7" s="5"/>
    </row>
    <row r="8" spans="1:5" ht="15.75" x14ac:dyDescent="0.25">
      <c r="A8" s="321" t="s">
        <v>70</v>
      </c>
      <c r="B8" s="321"/>
      <c r="C8" s="347">
        <f>C7+30</f>
        <v>44896</v>
      </c>
      <c r="D8" s="53"/>
      <c r="E8" s="5"/>
    </row>
    <row r="9" spans="1:5" ht="29.25" customHeight="1" x14ac:dyDescent="0.25">
      <c r="A9" s="7"/>
      <c r="B9" s="7"/>
      <c r="C9" s="5"/>
      <c r="D9" s="5"/>
      <c r="E9" s="5"/>
    </row>
    <row r="10" spans="1:5" ht="32.25" customHeight="1" x14ac:dyDescent="0.2">
      <c r="A10" s="322" t="s">
        <v>1</v>
      </c>
      <c r="B10" s="317" t="s">
        <v>71</v>
      </c>
      <c r="C10" s="324" t="s">
        <v>72</v>
      </c>
      <c r="D10" s="317" t="s">
        <v>73</v>
      </c>
      <c r="E10" s="317" t="s">
        <v>74</v>
      </c>
    </row>
    <row r="11" spans="1:5" ht="31.5" customHeight="1" x14ac:dyDescent="0.2">
      <c r="A11" s="323"/>
      <c r="B11" s="318"/>
      <c r="C11" s="325"/>
      <c r="D11" s="318"/>
      <c r="E11" s="318"/>
    </row>
    <row r="12" spans="1:5" ht="15.75" x14ac:dyDescent="0.2">
      <c r="A12" s="93">
        <v>1</v>
      </c>
      <c r="B12" s="93">
        <v>2</v>
      </c>
      <c r="C12" s="94">
        <v>3</v>
      </c>
      <c r="D12" s="94">
        <v>4</v>
      </c>
      <c r="E12" s="94">
        <v>5</v>
      </c>
    </row>
    <row r="13" spans="1:5" s="13" customFormat="1" ht="51.75" customHeight="1" x14ac:dyDescent="0.2">
      <c r="A13" s="17" t="s">
        <v>8</v>
      </c>
      <c r="B13" s="47" t="s">
        <v>354</v>
      </c>
      <c r="C13" s="90">
        <f>НМЦК!J10</f>
        <v>726985.41</v>
      </c>
      <c r="D13" s="86">
        <f>C13*20%</f>
        <v>145397.07999999999</v>
      </c>
      <c r="E13" s="86">
        <f>C13+D13</f>
        <v>872382.49</v>
      </c>
    </row>
    <row r="14" spans="1:5" s="13" customFormat="1" ht="51.75" customHeight="1" x14ac:dyDescent="0.2">
      <c r="A14" s="17" t="s">
        <v>29</v>
      </c>
      <c r="B14" s="47" t="s">
        <v>355</v>
      </c>
      <c r="C14" s="90">
        <f>НМЦК!J11</f>
        <v>176562.15</v>
      </c>
      <c r="D14" s="86">
        <f>C14*20%</f>
        <v>35312.43</v>
      </c>
      <c r="E14" s="86">
        <f>C14+D14</f>
        <v>211874.58</v>
      </c>
    </row>
    <row r="15" spans="1:5" s="28" customFormat="1" ht="29.25" customHeight="1" x14ac:dyDescent="0.2">
      <c r="A15" s="91"/>
      <c r="B15" s="95" t="s">
        <v>2</v>
      </c>
      <c r="C15" s="92">
        <f>SUM(C13:C14)</f>
        <v>903547.56</v>
      </c>
      <c r="D15" s="92">
        <f>SUM(D13:D14)</f>
        <v>180709.51</v>
      </c>
      <c r="E15" s="92">
        <f>SUM(E13:E14)</f>
        <v>1084257.07</v>
      </c>
    </row>
    <row r="16" spans="1:5" ht="15.75" x14ac:dyDescent="0.25">
      <c r="A16" s="97"/>
      <c r="B16" s="5"/>
      <c r="C16" s="5"/>
      <c r="D16" s="5"/>
      <c r="E16" s="5"/>
    </row>
    <row r="17" spans="1:5" ht="15.75" x14ac:dyDescent="0.25">
      <c r="A17" s="97"/>
      <c r="B17" s="5"/>
      <c r="C17" s="5"/>
      <c r="D17" s="5"/>
      <c r="E17" s="5"/>
    </row>
    <row r="18" spans="1:5" ht="15.75" x14ac:dyDescent="0.25">
      <c r="A18" s="97"/>
      <c r="B18" s="5"/>
      <c r="C18" s="5"/>
      <c r="D18" s="5"/>
      <c r="E18" s="5"/>
    </row>
    <row r="19" spans="1:5" ht="15.75" x14ac:dyDescent="0.25">
      <c r="A19" s="97" t="s">
        <v>160</v>
      </c>
      <c r="B19" s="5"/>
      <c r="C19" s="5"/>
      <c r="E19" s="5" t="s">
        <v>161</v>
      </c>
    </row>
    <row r="20" spans="1:5" ht="15.75" x14ac:dyDescent="0.25">
      <c r="A20" s="97"/>
      <c r="B20" s="5"/>
      <c r="C20" s="5"/>
      <c r="D20" s="5"/>
      <c r="E20" s="5"/>
    </row>
    <row r="21" spans="1:5" ht="15.75" x14ac:dyDescent="0.25">
      <c r="A21" s="97"/>
      <c r="B21" s="5"/>
      <c r="C21" s="5"/>
      <c r="D21" s="5"/>
      <c r="E21" s="5"/>
    </row>
  </sheetData>
  <mergeCells count="12">
    <mergeCell ref="E10:E11"/>
    <mergeCell ref="A1:E1"/>
    <mergeCell ref="A6:B6"/>
    <mergeCell ref="A7:B7"/>
    <mergeCell ref="A8:B8"/>
    <mergeCell ref="A10:A11"/>
    <mergeCell ref="B10:B11"/>
    <mergeCell ref="C10:C11"/>
    <mergeCell ref="D10:D11"/>
    <mergeCell ref="A2:E2"/>
    <mergeCell ref="A3:E3"/>
    <mergeCell ref="A4:E4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view="pageBreakPreview" zoomScale="110" zoomScaleNormal="100" zoomScaleSheetLayoutView="110" workbookViewId="0">
      <selection activeCell="B28" sqref="B28"/>
    </sheetView>
  </sheetViews>
  <sheetFormatPr defaultColWidth="9.140625" defaultRowHeight="15" x14ac:dyDescent="0.25"/>
  <cols>
    <col min="1" max="6" width="9.140625" style="63"/>
    <col min="7" max="7" width="15" style="63" bestFit="1" customWidth="1"/>
    <col min="8" max="8" width="12" style="63" customWidth="1"/>
    <col min="9" max="9" width="12.28515625" style="63" customWidth="1"/>
    <col min="10" max="13" width="9.140625" style="63"/>
    <col min="14" max="14" width="11.7109375" style="63" customWidth="1"/>
    <col min="15" max="15" width="9.140625" style="63"/>
    <col min="16" max="16" width="11.5703125" style="63" bestFit="1" customWidth="1"/>
    <col min="17" max="16384" width="9.140625" style="63"/>
  </cols>
  <sheetData>
    <row r="1" spans="1:16" x14ac:dyDescent="0.25">
      <c r="A1" s="329" t="s">
        <v>54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6" x14ac:dyDescent="0.25">
      <c r="A2" s="329" t="s">
        <v>55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4" spans="1:16" ht="72.75" customHeight="1" x14ac:dyDescent="0.25">
      <c r="A4" s="64" t="s">
        <v>56</v>
      </c>
      <c r="B4" s="65"/>
      <c r="C4" s="332" t="s">
        <v>362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6" spans="1:16" ht="36.6" customHeight="1" x14ac:dyDescent="0.25">
      <c r="A6" s="330" t="s">
        <v>57</v>
      </c>
      <c r="B6" s="330"/>
      <c r="C6" s="330"/>
      <c r="D6" s="330"/>
      <c r="E6" s="330"/>
      <c r="F6" s="330"/>
      <c r="G6" s="96">
        <f>НМЦК!J14</f>
        <v>1084257.07</v>
      </c>
      <c r="P6" s="66"/>
    </row>
    <row r="7" spans="1:16" ht="25.9" customHeight="1" x14ac:dyDescent="0.25">
      <c r="A7" s="344" t="s">
        <v>363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6" x14ac:dyDescent="0.25">
      <c r="A8" s="63" t="s">
        <v>58</v>
      </c>
    </row>
    <row r="9" spans="1:16" x14ac:dyDescent="0.25">
      <c r="A9" s="67" t="s">
        <v>59</v>
      </c>
      <c r="B9" s="67"/>
      <c r="C9" s="67"/>
      <c r="D9" s="67"/>
      <c r="E9" s="67"/>
      <c r="F9" s="67"/>
      <c r="G9" s="67"/>
      <c r="H9" s="67"/>
      <c r="I9" s="67"/>
    </row>
    <row r="10" spans="1:16" x14ac:dyDescent="0.25">
      <c r="A10" s="67" t="s">
        <v>364</v>
      </c>
      <c r="B10" s="67"/>
      <c r="C10" s="67"/>
      <c r="D10" s="67"/>
      <c r="E10" s="67"/>
      <c r="F10" s="67"/>
      <c r="G10" s="67"/>
      <c r="H10" s="67"/>
      <c r="I10" s="67"/>
    </row>
    <row r="11" spans="1:16" x14ac:dyDescent="0.25">
      <c r="A11" s="67" t="s">
        <v>60</v>
      </c>
      <c r="B11" s="67"/>
      <c r="C11" s="67"/>
      <c r="D11" s="67"/>
      <c r="E11" s="67"/>
      <c r="F11" s="67"/>
      <c r="G11" s="67"/>
      <c r="H11" s="67"/>
      <c r="I11" s="67"/>
    </row>
    <row r="12" spans="1:16" x14ac:dyDescent="0.25">
      <c r="A12" s="67" t="s">
        <v>61</v>
      </c>
      <c r="B12" s="67"/>
      <c r="C12" s="67"/>
      <c r="D12" s="67"/>
      <c r="E12" s="67"/>
      <c r="F12" s="67"/>
      <c r="G12" s="67"/>
      <c r="H12" s="67"/>
      <c r="I12" s="67"/>
    </row>
    <row r="13" spans="1:16" x14ac:dyDescent="0.25">
      <c r="A13" s="67" t="s">
        <v>62</v>
      </c>
      <c r="B13" s="67"/>
      <c r="C13" s="67"/>
      <c r="D13" s="67"/>
      <c r="E13" s="67"/>
      <c r="F13" s="67"/>
      <c r="G13" s="67"/>
      <c r="H13" s="67"/>
      <c r="I13" s="67"/>
    </row>
    <row r="14" spans="1:16" s="69" customFormat="1" ht="30" customHeight="1" x14ac:dyDescent="0.25">
      <c r="A14" s="331" t="s">
        <v>365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</row>
    <row r="15" spans="1:16" s="69" customFormat="1" ht="25.5" customHeight="1" x14ac:dyDescent="0.25">
      <c r="A15" s="89" t="s">
        <v>157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6" s="69" customFormat="1" x14ac:dyDescent="0.25">
      <c r="A16" s="67" t="s">
        <v>63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5" s="69" customFormat="1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5" x14ac:dyDescent="0.25">
      <c r="A18" s="67" t="s">
        <v>64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5" x14ac:dyDescent="0.25">
      <c r="A19" s="67" t="s">
        <v>65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5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5" x14ac:dyDescent="0.25">
      <c r="G21" s="67"/>
      <c r="H21" s="67"/>
      <c r="I21" s="346" t="s">
        <v>370</v>
      </c>
      <c r="J21" s="345" t="s">
        <v>161</v>
      </c>
      <c r="K21" s="345"/>
      <c r="L21" s="345"/>
      <c r="M21" s="345"/>
      <c r="N21" s="345"/>
      <c r="O21" s="345"/>
    </row>
    <row r="22" spans="1:15" x14ac:dyDescent="0.25">
      <c r="G22" s="67"/>
      <c r="H22" s="67"/>
      <c r="I22" s="67"/>
      <c r="J22" s="70" t="s">
        <v>66</v>
      </c>
      <c r="K22" s="70"/>
      <c r="L22" s="70"/>
    </row>
  </sheetData>
  <mergeCells count="7">
    <mergeCell ref="J21:O21"/>
    <mergeCell ref="A1:O1"/>
    <mergeCell ref="A2:O2"/>
    <mergeCell ref="A6:F6"/>
    <mergeCell ref="A7:O7"/>
    <mergeCell ref="A14:O14"/>
    <mergeCell ref="C4:O4"/>
  </mergeCells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86"/>
  <sheetViews>
    <sheetView zoomScaleNormal="100" workbookViewId="0">
      <selection activeCell="C16" sqref="C16"/>
    </sheetView>
  </sheetViews>
  <sheetFormatPr defaultRowHeight="12.75" outlineLevelRow="1" x14ac:dyDescent="0.2"/>
  <cols>
    <col min="1" max="1" width="6.42578125" style="1" customWidth="1"/>
    <col min="2" max="2" width="56.85546875" style="1" customWidth="1"/>
    <col min="3" max="3" width="18.140625" style="1" customWidth="1"/>
    <col min="4" max="4" width="24" style="1" customWidth="1"/>
    <col min="5" max="5" width="18" style="1" customWidth="1"/>
    <col min="6" max="6" width="20.7109375" style="1" customWidth="1"/>
    <col min="7" max="7" width="29.140625" style="1" customWidth="1"/>
    <col min="8" max="8" width="9.140625" style="1"/>
    <col min="9" max="9" width="10.140625" style="1" bestFit="1" customWidth="1"/>
    <col min="10" max="16384" width="9.140625" style="1"/>
  </cols>
  <sheetData>
    <row r="1" spans="1:9" ht="39.75" customHeight="1" x14ac:dyDescent="0.2">
      <c r="A1" s="333" t="s">
        <v>36</v>
      </c>
      <c r="B1" s="333"/>
      <c r="C1" s="333"/>
      <c r="D1" s="333"/>
      <c r="E1" s="333"/>
      <c r="F1" s="333"/>
    </row>
    <row r="2" spans="1:9" ht="110.25" x14ac:dyDescent="0.2">
      <c r="A2" s="9" t="s">
        <v>1</v>
      </c>
      <c r="B2" s="10" t="s">
        <v>21</v>
      </c>
      <c r="C2" s="10" t="s">
        <v>37</v>
      </c>
      <c r="D2" s="334" t="s">
        <v>38</v>
      </c>
      <c r="E2" s="334"/>
      <c r="F2" s="334" t="s">
        <v>39</v>
      </c>
    </row>
    <row r="3" spans="1:9" ht="15.75" x14ac:dyDescent="0.2">
      <c r="A3" s="9"/>
      <c r="B3" s="10"/>
      <c r="C3" s="10"/>
      <c r="D3" s="29" t="s">
        <v>40</v>
      </c>
      <c r="E3" s="29" t="s">
        <v>41</v>
      </c>
      <c r="F3" s="334"/>
    </row>
    <row r="4" spans="1:9" ht="15.75" x14ac:dyDescent="0.25">
      <c r="A4" s="30">
        <v>1</v>
      </c>
      <c r="B4" s="30">
        <v>2</v>
      </c>
      <c r="C4" s="31">
        <v>3</v>
      </c>
      <c r="D4" s="32">
        <v>4</v>
      </c>
      <c r="E4" s="32">
        <v>5</v>
      </c>
      <c r="F4" s="32">
        <v>6</v>
      </c>
    </row>
    <row r="5" spans="1:9" ht="15.75" x14ac:dyDescent="0.2">
      <c r="A5" s="33">
        <v>1</v>
      </c>
      <c r="B5" s="34" t="s">
        <v>42</v>
      </c>
      <c r="C5" s="35"/>
      <c r="D5" s="36"/>
      <c r="E5" s="36"/>
      <c r="F5" s="37">
        <f>(E5-D5)/30.5</f>
        <v>0</v>
      </c>
      <c r="G5" s="38"/>
      <c r="I5" s="38"/>
    </row>
    <row r="6" spans="1:9" ht="45" outlineLevel="1" x14ac:dyDescent="0.25">
      <c r="A6" s="17"/>
      <c r="B6" s="39" t="s">
        <v>43</v>
      </c>
      <c r="C6" s="39"/>
      <c r="D6" s="40"/>
      <c r="E6" s="41"/>
      <c r="F6" s="42"/>
    </row>
    <row r="7" spans="1:9" ht="15.75" outlineLevel="1" x14ac:dyDescent="0.25">
      <c r="A7" s="17"/>
      <c r="B7" s="39" t="s">
        <v>44</v>
      </c>
      <c r="C7" s="39"/>
      <c r="D7" s="43">
        <v>1.036</v>
      </c>
      <c r="E7" s="41"/>
      <c r="F7" s="42"/>
    </row>
    <row r="8" spans="1:9" ht="15.75" outlineLevel="1" x14ac:dyDescent="0.25">
      <c r="A8" s="17"/>
      <c r="B8" s="39" t="s">
        <v>45</v>
      </c>
      <c r="C8" s="39"/>
      <c r="D8" s="43">
        <v>1.0369999999999999</v>
      </c>
      <c r="E8" s="41"/>
      <c r="F8" s="42"/>
    </row>
    <row r="9" spans="1:9" ht="15.75" outlineLevel="1" x14ac:dyDescent="0.25">
      <c r="A9" s="17"/>
      <c r="B9" s="39" t="s">
        <v>46</v>
      </c>
      <c r="C9" s="39"/>
      <c r="D9" s="43">
        <v>1.0369999999999999</v>
      </c>
      <c r="E9" s="41"/>
      <c r="F9" s="42"/>
    </row>
    <row r="10" spans="1:9" ht="15.75" outlineLevel="1" x14ac:dyDescent="0.25">
      <c r="A10" s="17"/>
      <c r="B10" s="39" t="s">
        <v>47</v>
      </c>
      <c r="C10" s="39"/>
      <c r="D10" s="40"/>
      <c r="E10" s="41"/>
      <c r="F10" s="42"/>
    </row>
    <row r="11" spans="1:9" ht="15.75" outlineLevel="1" x14ac:dyDescent="0.25">
      <c r="A11" s="17"/>
      <c r="B11" s="39" t="s">
        <v>48</v>
      </c>
      <c r="C11" s="39"/>
      <c r="D11" s="44">
        <f>1.00295</f>
        <v>1.00295</v>
      </c>
      <c r="E11" s="41"/>
      <c r="F11" s="42"/>
    </row>
    <row r="12" spans="1:9" ht="15.75" outlineLevel="1" x14ac:dyDescent="0.25">
      <c r="A12" s="17"/>
      <c r="B12" s="39" t="s">
        <v>49</v>
      </c>
      <c r="C12" s="39"/>
      <c r="D12" s="44">
        <f>1.00303</f>
        <v>1.0030300000000001</v>
      </c>
      <c r="E12" s="41"/>
      <c r="F12" s="42"/>
    </row>
    <row r="13" spans="1:9" ht="15.75" outlineLevel="1" x14ac:dyDescent="0.25">
      <c r="A13" s="17"/>
      <c r="B13" s="39" t="s">
        <v>50</v>
      </c>
      <c r="C13" s="39"/>
      <c r="D13" s="44">
        <f>1.00303</f>
        <v>1.0030300000000001</v>
      </c>
      <c r="E13" s="41"/>
      <c r="F13" s="42"/>
    </row>
    <row r="14" spans="1:9" ht="15.75" outlineLevel="1" x14ac:dyDescent="0.25">
      <c r="A14" s="17"/>
      <c r="B14" s="39" t="s">
        <v>51</v>
      </c>
      <c r="C14" s="39" t="s">
        <v>52</v>
      </c>
      <c r="D14" s="45">
        <f>D11*D11</f>
        <v>1.006</v>
      </c>
      <c r="E14" s="41"/>
      <c r="F14" s="42"/>
    </row>
    <row r="15" spans="1:9" ht="31.5" x14ac:dyDescent="0.2">
      <c r="A15" s="46" t="s">
        <v>29</v>
      </c>
      <c r="B15" s="34" t="s">
        <v>30</v>
      </c>
      <c r="C15" s="35"/>
      <c r="D15" s="36">
        <f>[1]ГПР!C8</f>
        <v>44136</v>
      </c>
      <c r="E15" s="36">
        <f>[1]ГПР!D8</f>
        <v>44176</v>
      </c>
      <c r="F15" s="37">
        <f>(E15-D15)/30.5</f>
        <v>1.3</v>
      </c>
    </row>
    <row r="16" spans="1:9" ht="63" x14ac:dyDescent="0.2">
      <c r="A16" s="16"/>
      <c r="B16" s="47" t="s">
        <v>51</v>
      </c>
      <c r="C16" s="48" t="s">
        <v>53</v>
      </c>
      <c r="D16" s="49">
        <f>D11^2*(D11+D11^1.5)/2</f>
        <v>1.01</v>
      </c>
      <c r="E16" s="50"/>
      <c r="F16" s="51"/>
      <c r="G16" s="52"/>
    </row>
    <row r="57" outlineLevel="1" x14ac:dyDescent="0.2"/>
    <row r="58" outlineLevel="1" x14ac:dyDescent="0.2"/>
    <row r="59" outlineLevel="1" x14ac:dyDescent="0.2"/>
    <row r="77" outlineLevel="1" x14ac:dyDescent="0.2"/>
    <row r="78" outlineLevel="1" x14ac:dyDescent="0.2"/>
    <row r="79" outlineLevel="1" x14ac:dyDescent="0.2"/>
    <row r="113" outlineLevel="1" x14ac:dyDescent="0.2"/>
    <row r="114" outlineLevel="1" x14ac:dyDescent="0.2"/>
    <row r="115" outlineLevel="1" x14ac:dyDescent="0.2"/>
    <row r="140" outlineLevel="1" x14ac:dyDescent="0.2"/>
    <row r="141" outlineLevel="1" x14ac:dyDescent="0.2"/>
    <row r="142" outlineLevel="1" x14ac:dyDescent="0.2"/>
    <row r="162" outlineLevel="1" x14ac:dyDescent="0.2"/>
    <row r="163" outlineLevel="1" x14ac:dyDescent="0.2"/>
    <row r="164" outlineLevel="1" x14ac:dyDescent="0.2"/>
    <row r="207" outlineLevel="1" x14ac:dyDescent="0.2"/>
    <row r="208" outlineLevel="1" x14ac:dyDescent="0.2"/>
    <row r="209" outlineLevel="1" x14ac:dyDescent="0.2"/>
    <row r="236" outlineLevel="1" x14ac:dyDescent="0.2"/>
    <row r="237" outlineLevel="1" x14ac:dyDescent="0.2"/>
    <row r="238" outlineLevel="1" x14ac:dyDescent="0.2"/>
    <row r="270" outlineLevel="1" x14ac:dyDescent="0.2"/>
    <row r="271" outlineLevel="1" x14ac:dyDescent="0.2"/>
    <row r="272" outlineLevel="1" x14ac:dyDescent="0.2"/>
    <row r="297" outlineLevel="1" x14ac:dyDescent="0.2"/>
    <row r="298" outlineLevel="1" x14ac:dyDescent="0.2"/>
    <row r="299" outlineLevel="1" x14ac:dyDescent="0.2"/>
    <row r="327" outlineLevel="1" x14ac:dyDescent="0.2"/>
    <row r="328" outlineLevel="1" x14ac:dyDescent="0.2"/>
    <row r="329" outlineLevel="1" x14ac:dyDescent="0.2"/>
    <row r="358" outlineLevel="1" x14ac:dyDescent="0.2"/>
    <row r="359" outlineLevel="1" x14ac:dyDescent="0.2"/>
    <row r="360" outlineLevel="1" x14ac:dyDescent="0.2"/>
    <row r="380" outlineLevel="1" x14ac:dyDescent="0.2"/>
    <row r="381" outlineLevel="1" x14ac:dyDescent="0.2"/>
    <row r="382" outlineLevel="1" x14ac:dyDescent="0.2"/>
    <row r="406" outlineLevel="1" x14ac:dyDescent="0.2"/>
    <row r="407" outlineLevel="1" x14ac:dyDescent="0.2"/>
    <row r="408" outlineLevel="1" x14ac:dyDescent="0.2"/>
    <row r="434" outlineLevel="1" x14ac:dyDescent="0.2"/>
    <row r="435" outlineLevel="1" x14ac:dyDescent="0.2"/>
    <row r="436" outlineLevel="1" x14ac:dyDescent="0.2"/>
    <row r="457" outlineLevel="1" x14ac:dyDescent="0.2"/>
    <row r="458" outlineLevel="1" x14ac:dyDescent="0.2"/>
    <row r="459" outlineLevel="1" x14ac:dyDescent="0.2"/>
    <row r="481" outlineLevel="1" x14ac:dyDescent="0.2"/>
    <row r="482" outlineLevel="1" x14ac:dyDescent="0.2"/>
    <row r="483" outlineLevel="1" x14ac:dyDescent="0.2"/>
    <row r="505" outlineLevel="1" x14ac:dyDescent="0.2"/>
    <row r="506" outlineLevel="1" x14ac:dyDescent="0.2"/>
    <row r="507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83" outlineLevel="1" x14ac:dyDescent="0.2"/>
    <row r="784" outlineLevel="1" x14ac:dyDescent="0.2"/>
    <row r="785" outlineLevel="1" x14ac:dyDescent="0.2"/>
    <row r="786" outlineLevel="1" x14ac:dyDescent="0.2"/>
  </sheetData>
  <mergeCells count="3">
    <mergeCell ref="A1:F1"/>
    <mergeCell ref="D2:E2"/>
    <mergeCell ref="F2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topLeftCell="A4" zoomScaleNormal="100" zoomScaleSheetLayoutView="100" workbookViewId="0">
      <selection activeCell="A7" sqref="A7:J7"/>
    </sheetView>
  </sheetViews>
  <sheetFormatPr defaultRowHeight="12.75" x14ac:dyDescent="0.2"/>
  <cols>
    <col min="1" max="1" width="11.42578125" style="74" customWidth="1"/>
    <col min="2" max="2" width="21.85546875" style="72" customWidth="1"/>
    <col min="3" max="3" width="54.42578125" style="72" customWidth="1"/>
    <col min="4" max="4" width="13.7109375" style="72" customWidth="1"/>
    <col min="5" max="5" width="10" style="25" customWidth="1"/>
    <col min="6" max="6" width="18" style="25" customWidth="1"/>
    <col min="7" max="7" width="14.85546875" style="25" customWidth="1"/>
    <col min="8" max="8" width="19.7109375" style="72" customWidth="1"/>
    <col min="9" max="9" width="14.85546875" style="25" customWidth="1"/>
    <col min="10" max="10" width="20.7109375" style="72" customWidth="1"/>
    <col min="11" max="11" width="19.7109375" style="72" hidden="1" customWidth="1"/>
    <col min="12" max="12" width="15.85546875" style="72" customWidth="1"/>
    <col min="13" max="16384" width="9.140625" style="72"/>
  </cols>
  <sheetData>
    <row r="1" spans="1:11" ht="57" customHeight="1" x14ac:dyDescent="0.2">
      <c r="A1" s="319" t="s">
        <v>83</v>
      </c>
      <c r="B1" s="319"/>
      <c r="C1" s="319"/>
      <c r="D1" s="319"/>
      <c r="E1" s="319"/>
      <c r="F1" s="319"/>
      <c r="G1" s="319"/>
      <c r="H1" s="319"/>
      <c r="I1" s="72"/>
    </row>
    <row r="2" spans="1:11" ht="29.25" customHeight="1" x14ac:dyDescent="0.2">
      <c r="A2" s="62"/>
      <c r="B2" s="62"/>
      <c r="C2" s="62"/>
      <c r="D2" s="2"/>
      <c r="E2" s="62"/>
      <c r="F2" s="2"/>
      <c r="G2" s="62"/>
      <c r="H2" s="62"/>
      <c r="I2" s="62"/>
      <c r="J2" s="62"/>
      <c r="K2" s="62"/>
    </row>
    <row r="3" spans="1:11" ht="39" customHeight="1" x14ac:dyDescent="0.2">
      <c r="A3" s="3" t="s">
        <v>16</v>
      </c>
      <c r="B3" s="337" t="s">
        <v>362</v>
      </c>
      <c r="C3" s="338"/>
      <c r="D3" s="338"/>
      <c r="E3" s="338"/>
      <c r="F3" s="338"/>
      <c r="G3" s="338"/>
      <c r="H3" s="338"/>
      <c r="I3" s="72"/>
    </row>
    <row r="4" spans="1:11" ht="63" customHeight="1" x14ac:dyDescent="0.25">
      <c r="A4" s="249" t="s">
        <v>18</v>
      </c>
      <c r="B4" s="339" t="s">
        <v>366</v>
      </c>
      <c r="C4" s="339"/>
      <c r="D4" s="339"/>
      <c r="E4" s="339"/>
      <c r="F4" s="339"/>
      <c r="G4" s="339"/>
      <c r="H4" s="339"/>
      <c r="I4" s="4"/>
      <c r="J4" s="5"/>
      <c r="K4" s="5"/>
    </row>
    <row r="5" spans="1:11" ht="29.25" customHeight="1" x14ac:dyDescent="0.25">
      <c r="A5" s="6" t="s">
        <v>19</v>
      </c>
      <c r="B5" s="7"/>
      <c r="C5" s="7"/>
      <c r="D5" s="8"/>
      <c r="E5" s="7"/>
      <c r="F5" s="8"/>
      <c r="G5" s="7"/>
      <c r="H5" s="5"/>
      <c r="I5" s="7"/>
      <c r="J5" s="5"/>
      <c r="K5" s="5"/>
    </row>
    <row r="6" spans="1:11" ht="29.25" customHeight="1" x14ac:dyDescent="0.2">
      <c r="A6" s="71" t="s">
        <v>82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9.25" customHeight="1" x14ac:dyDescent="0.2">
      <c r="A7" s="340" t="s">
        <v>167</v>
      </c>
      <c r="B7" s="340"/>
      <c r="C7" s="340"/>
      <c r="D7" s="340"/>
      <c r="E7" s="340"/>
      <c r="F7" s="340"/>
      <c r="G7" s="340"/>
      <c r="H7" s="340"/>
      <c r="I7" s="340"/>
      <c r="J7" s="340"/>
    </row>
    <row r="8" spans="1:11" ht="183.75" customHeight="1" x14ac:dyDescent="0.2">
      <c r="A8" s="9" t="s">
        <v>1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158</v>
      </c>
      <c r="G8" s="10" t="s">
        <v>24</v>
      </c>
      <c r="H8" s="10" t="s">
        <v>361</v>
      </c>
      <c r="I8" s="10" t="s">
        <v>25</v>
      </c>
      <c r="J8" s="10" t="s">
        <v>26</v>
      </c>
      <c r="K8" s="10" t="s">
        <v>27</v>
      </c>
    </row>
    <row r="9" spans="1:11" ht="15.75" x14ac:dyDescent="0.2">
      <c r="A9" s="9">
        <v>1</v>
      </c>
      <c r="B9" s="9">
        <v>2</v>
      </c>
      <c r="C9" s="9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s="73" customFormat="1" ht="68.25" customHeight="1" x14ac:dyDescent="0.2">
      <c r="A10" s="17" t="s">
        <v>8</v>
      </c>
      <c r="B10" s="17" t="s">
        <v>352</v>
      </c>
      <c r="C10" s="47" t="s">
        <v>354</v>
      </c>
      <c r="D10" s="14" t="s">
        <v>28</v>
      </c>
      <c r="E10" s="15">
        <v>1</v>
      </c>
      <c r="F10" s="14">
        <f>'ЛСР №1 РЗиА Эльбрус'!N492</f>
        <v>713462</v>
      </c>
      <c r="G10" s="98">
        <f>$G$15</f>
        <v>1.0126364999999999</v>
      </c>
      <c r="H10" s="14">
        <f>F10*G10</f>
        <v>722477.66</v>
      </c>
      <c r="I10" s="98">
        <f>$G$26</f>
        <v>1.0062393000000001</v>
      </c>
      <c r="J10" s="14">
        <f>H10*I10</f>
        <v>726985.41</v>
      </c>
      <c r="K10" s="12" t="e">
        <f>SUM(#REF!)</f>
        <v>#REF!</v>
      </c>
    </row>
    <row r="11" spans="1:11" s="73" customFormat="1" ht="68.25" customHeight="1" x14ac:dyDescent="0.2">
      <c r="A11" s="17" t="s">
        <v>29</v>
      </c>
      <c r="B11" s="17" t="s">
        <v>353</v>
      </c>
      <c r="C11" s="47" t="s">
        <v>355</v>
      </c>
      <c r="D11" s="14" t="s">
        <v>28</v>
      </c>
      <c r="E11" s="15">
        <v>1</v>
      </c>
      <c r="F11" s="14">
        <f>'ЛСР №2 РЗиА Ведучи'!N258</f>
        <v>175047</v>
      </c>
      <c r="G11" s="98">
        <f>$G$16</f>
        <v>1.0024014000000001</v>
      </c>
      <c r="H11" s="14">
        <f>F11*G11</f>
        <v>175467.36</v>
      </c>
      <c r="I11" s="98">
        <f>$G$26</f>
        <v>1.0062393000000001</v>
      </c>
      <c r="J11" s="14">
        <f>H11*I11</f>
        <v>176562.15</v>
      </c>
      <c r="K11" s="12"/>
    </row>
    <row r="12" spans="1:11" ht="27.75" customHeight="1" x14ac:dyDescent="0.25">
      <c r="A12" s="18"/>
      <c r="B12" s="75"/>
      <c r="C12" s="19" t="s">
        <v>31</v>
      </c>
      <c r="D12" s="75"/>
      <c r="E12" s="76"/>
      <c r="F12" s="23">
        <f>SUM(F10:F11)</f>
        <v>888509</v>
      </c>
      <c r="G12" s="21"/>
      <c r="H12" s="23">
        <f>SUM(H10:H11)</f>
        <v>897945.02</v>
      </c>
      <c r="I12" s="21"/>
      <c r="J12" s="23">
        <f>SUM(J10:J11)</f>
        <v>903547.56</v>
      </c>
      <c r="K12" s="20" t="e">
        <f>#REF!+K10</f>
        <v>#REF!</v>
      </c>
    </row>
    <row r="13" spans="1:11" ht="15.75" x14ac:dyDescent="0.25">
      <c r="A13" s="22"/>
      <c r="B13" s="75"/>
      <c r="C13" s="19" t="s">
        <v>32</v>
      </c>
      <c r="D13" s="75"/>
      <c r="E13" s="76"/>
      <c r="F13" s="23">
        <f>F12*0.2</f>
        <v>177701.8</v>
      </c>
      <c r="G13" s="21"/>
      <c r="H13" s="23">
        <f>H12*0.2</f>
        <v>179589</v>
      </c>
      <c r="I13" s="21"/>
      <c r="J13" s="23">
        <f>J12*0.2</f>
        <v>180709.51</v>
      </c>
      <c r="K13" s="23" t="e">
        <f>K12*0.2</f>
        <v>#REF!</v>
      </c>
    </row>
    <row r="14" spans="1:11" ht="15.75" x14ac:dyDescent="0.25">
      <c r="A14" s="22"/>
      <c r="B14" s="75"/>
      <c r="C14" s="19" t="s">
        <v>33</v>
      </c>
      <c r="D14" s="75"/>
      <c r="E14" s="76"/>
      <c r="F14" s="23">
        <f>F12+F13</f>
        <v>1066210.8</v>
      </c>
      <c r="G14" s="21"/>
      <c r="H14" s="23">
        <f>H12+H13</f>
        <v>1077534.02</v>
      </c>
      <c r="I14" s="21"/>
      <c r="J14" s="23">
        <f>J12+J13</f>
        <v>1084257.07</v>
      </c>
      <c r="K14" s="23" t="e">
        <f>K12+K13</f>
        <v>#REF!</v>
      </c>
    </row>
    <row r="15" spans="1:11" ht="68.25" customHeight="1" x14ac:dyDescent="0.25">
      <c r="A15" s="335" t="s">
        <v>359</v>
      </c>
      <c r="B15" s="335"/>
      <c r="C15" s="335"/>
      <c r="D15" s="336" t="s">
        <v>358</v>
      </c>
      <c r="E15" s="336"/>
      <c r="F15" s="336"/>
      <c r="G15" s="250">
        <f>1.0045*1.0081*1</f>
        <v>1.0126364999999999</v>
      </c>
      <c r="H15" s="5"/>
      <c r="I15" s="27"/>
      <c r="J15" s="5"/>
      <c r="K15" s="5"/>
    </row>
    <row r="16" spans="1:11" ht="60.75" customHeight="1" x14ac:dyDescent="0.25">
      <c r="A16" s="335" t="s">
        <v>357</v>
      </c>
      <c r="B16" s="335"/>
      <c r="C16" s="335"/>
      <c r="D16" s="336" t="s">
        <v>360</v>
      </c>
      <c r="E16" s="336"/>
      <c r="F16" s="336"/>
      <c r="G16" s="248">
        <f>1.001*1.0014*1</f>
        <v>1.0024014000000001</v>
      </c>
      <c r="H16" s="5"/>
      <c r="I16" s="27"/>
      <c r="J16" s="5"/>
      <c r="K16" s="5"/>
    </row>
    <row r="17" spans="1:11" ht="15.75" x14ac:dyDescent="0.25">
      <c r="A17" s="26"/>
      <c r="B17" s="26"/>
      <c r="C17" s="26"/>
      <c r="D17" s="26"/>
      <c r="E17" s="26"/>
      <c r="F17" s="26"/>
      <c r="G17" s="5"/>
      <c r="H17" s="5"/>
      <c r="I17" s="5"/>
      <c r="J17" s="5"/>
      <c r="K17" s="5"/>
    </row>
    <row r="18" spans="1:11" ht="15.75" x14ac:dyDescent="0.25">
      <c r="A18" s="6"/>
      <c r="B18" s="6"/>
      <c r="C18" s="6"/>
      <c r="D18" s="6"/>
      <c r="E18" s="6"/>
      <c r="F18" s="6"/>
      <c r="G18" s="5"/>
      <c r="H18" s="5"/>
      <c r="I18" s="5"/>
      <c r="J18" s="5"/>
      <c r="K18" s="5"/>
    </row>
    <row r="19" spans="1:11" ht="15.75" x14ac:dyDescent="0.2">
      <c r="A19" s="24"/>
      <c r="B19" s="78" t="s">
        <v>356</v>
      </c>
      <c r="C19" s="77"/>
      <c r="D19" s="77"/>
      <c r="E19" s="77"/>
      <c r="F19" s="77"/>
      <c r="G19" s="77"/>
    </row>
    <row r="20" spans="1:11" ht="24.75" customHeight="1" x14ac:dyDescent="0.2">
      <c r="A20" s="24"/>
      <c r="B20" s="342" t="s">
        <v>143</v>
      </c>
      <c r="C20" s="342"/>
      <c r="D20" s="342"/>
      <c r="E20" s="342"/>
      <c r="F20" s="342"/>
      <c r="G20" s="82">
        <v>44835</v>
      </c>
    </row>
    <row r="21" spans="1:11" ht="27" customHeight="1" x14ac:dyDescent="0.2">
      <c r="A21" s="24"/>
      <c r="B21" s="342" t="s">
        <v>144</v>
      </c>
      <c r="C21" s="342"/>
      <c r="D21" s="342"/>
      <c r="E21" s="342"/>
      <c r="F21" s="342"/>
      <c r="G21" s="83">
        <f>(G23-G22)/30.5</f>
        <v>1</v>
      </c>
    </row>
    <row r="22" spans="1:11" ht="24.75" customHeight="1" x14ac:dyDescent="0.2">
      <c r="A22" s="24"/>
      <c r="B22" s="342" t="s">
        <v>69</v>
      </c>
      <c r="C22" s="342"/>
      <c r="D22" s="342"/>
      <c r="E22" s="342"/>
      <c r="F22" s="342"/>
      <c r="G22" s="82">
        <f>НМЦ!C7</f>
        <v>44866</v>
      </c>
      <c r="I22" s="79"/>
    </row>
    <row r="23" spans="1:11" ht="28.5" customHeight="1" x14ac:dyDescent="0.2">
      <c r="B23" s="342" t="s">
        <v>70</v>
      </c>
      <c r="C23" s="342"/>
      <c r="D23" s="342"/>
      <c r="E23" s="342"/>
      <c r="F23" s="342"/>
      <c r="G23" s="82">
        <f>НМЦ!C8</f>
        <v>44896</v>
      </c>
      <c r="I23" s="79"/>
    </row>
    <row r="24" spans="1:11" ht="38.25" customHeight="1" x14ac:dyDescent="0.2">
      <c r="B24" s="341" t="s">
        <v>159</v>
      </c>
      <c r="C24" s="341"/>
      <c r="D24" s="341"/>
      <c r="E24" s="341"/>
      <c r="F24" s="341"/>
      <c r="G24" s="84">
        <v>1.0509999999999999</v>
      </c>
      <c r="H24" s="80"/>
    </row>
    <row r="25" spans="1:11" ht="24" customHeight="1" x14ac:dyDescent="0.2">
      <c r="B25" s="342" t="s">
        <v>148</v>
      </c>
      <c r="C25" s="342"/>
      <c r="D25" s="342"/>
      <c r="E25" s="102">
        <v>1.0509999999999999</v>
      </c>
      <c r="F25" s="103" t="s">
        <v>145</v>
      </c>
      <c r="G25" s="85">
        <f>G24^(1/12)</f>
        <v>1.0041538000000001</v>
      </c>
      <c r="H25" s="81"/>
    </row>
    <row r="26" spans="1:11" ht="30" customHeight="1" x14ac:dyDescent="0.2">
      <c r="A26" s="101"/>
      <c r="B26" s="341" t="s">
        <v>146</v>
      </c>
      <c r="C26" s="341"/>
      <c r="D26" s="343" t="str">
        <f>CONCATENATE("(",G25,"^",ROUND((G22-G20)/30.5,1),"+",G25,"^",ROUND((G23-G20)/30.5,1),")","/2")</f>
        <v>(1,0041538^1+1,0041538^2)/2</v>
      </c>
      <c r="E26" s="343"/>
      <c r="F26" s="343"/>
      <c r="G26" s="85">
        <f>(G25^ROUND((G22-G20)/30.5,1)+G25^ROUND((G23-G20)/30.5,1))/2</f>
        <v>1.0062393000000001</v>
      </c>
      <c r="H26" s="99"/>
      <c r="I26" s="100"/>
      <c r="J26" s="99"/>
    </row>
    <row r="27" spans="1:11" x14ac:dyDescent="0.2">
      <c r="H27" s="99"/>
      <c r="I27" s="100"/>
      <c r="J27" s="99"/>
    </row>
    <row r="28" spans="1:11" x14ac:dyDescent="0.2">
      <c r="H28" s="99"/>
      <c r="I28" s="100"/>
      <c r="J28" s="99"/>
    </row>
  </sheetData>
  <mergeCells count="16">
    <mergeCell ref="B24:F24"/>
    <mergeCell ref="B25:D25"/>
    <mergeCell ref="B26:C26"/>
    <mergeCell ref="D26:F26"/>
    <mergeCell ref="B20:F20"/>
    <mergeCell ref="B21:F21"/>
    <mergeCell ref="B22:F22"/>
    <mergeCell ref="B23:F23"/>
    <mergeCell ref="A16:C16"/>
    <mergeCell ref="D16:F16"/>
    <mergeCell ref="A1:H1"/>
    <mergeCell ref="B3:H3"/>
    <mergeCell ref="A15:C15"/>
    <mergeCell ref="B4:H4"/>
    <mergeCell ref="A7:J7"/>
    <mergeCell ref="D15:F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ЛСР №1 РЗиА Эльбрус</vt:lpstr>
      <vt:lpstr>ЛСР №2 РЗиА Ведучи</vt:lpstr>
      <vt:lpstr>ПЗ</vt:lpstr>
      <vt:lpstr>НМЦ</vt:lpstr>
      <vt:lpstr>Протокол НМЦК</vt:lpstr>
      <vt:lpstr>Дефляторы</vt:lpstr>
      <vt:lpstr>НМЦК</vt:lpstr>
      <vt:lpstr>'ЛСР №1 РЗиА Эльбрус'!Заголовки_для_печати</vt:lpstr>
      <vt:lpstr>'ЛСР №2 РЗиА Ведучи'!Заголовки_для_печати</vt:lpstr>
      <vt:lpstr>НМЦ!Область_печати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 Александр Юрьевич</cp:lastModifiedBy>
  <cp:lastPrinted>2022-10-04T07:18:56Z</cp:lastPrinted>
  <dcterms:created xsi:type="dcterms:W3CDTF">2002-02-11T05:58:42Z</dcterms:created>
  <dcterms:modified xsi:type="dcterms:W3CDTF">2022-10-04T07:44:52Z</dcterms:modified>
</cp:coreProperties>
</file>