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00" windowHeight="11760"/>
  </bookViews>
  <sheets>
    <sheet name="Пояснительная записка" sheetId="3" r:id="rId1"/>
    <sheet name="НМЦ" sheetId="2" r:id="rId2"/>
    <sheet name="Расчет" sheetId="1" r:id="rId3"/>
  </sheets>
  <definedNames>
    <definedName name="_xlnm.Print_Area" localSheetId="1">НМЦ!$A$1:$E$8</definedName>
    <definedName name="_xlnm.Print_Area" localSheetId="0">'Пояснительная записка'!$A$1:$C$15</definedName>
    <definedName name="_xlnm.Print_Area" localSheetId="2">Расчет!$A$1:$E$9</definedName>
  </definedName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D6" i="1" l="1"/>
  <c r="D11" i="2" l="1"/>
  <c r="E11" i="2" s="1"/>
  <c r="C9" i="2" l="1"/>
  <c r="D7" i="1"/>
  <c r="C7" i="2" s="1"/>
  <c r="A2" i="1"/>
  <c r="D8" i="1" l="1"/>
  <c r="D9" i="1" s="1"/>
  <c r="A4" i="3"/>
  <c r="C8" i="2" l="1"/>
  <c r="D9" i="2"/>
  <c r="E9" i="2" s="1"/>
  <c r="D7" i="2" l="1"/>
  <c r="D8" i="2" s="1"/>
  <c r="E7" i="2" l="1"/>
  <c r="E8" i="2" s="1"/>
  <c r="B12" i="3" s="1"/>
</calcChain>
</file>

<file path=xl/sharedStrings.xml><?xml version="1.0" encoding="utf-8"?>
<sst xmlns="http://schemas.openxmlformats.org/spreadsheetml/2006/main" count="35" uniqueCount="34">
  <si>
    <t xml:space="preserve">Расчет цены договора       </t>
  </si>
  <si>
    <t>№ п.п.</t>
  </si>
  <si>
    <t>Перечень видов работ</t>
  </si>
  <si>
    <t>с учетом НДС</t>
  </si>
  <si>
    <t>Итого:</t>
  </si>
  <si>
    <t>В том числе инфляционная составляющая за период выполнения работ</t>
  </si>
  <si>
    <t xml:space="preserve"> Стоимость , руб.</t>
  </si>
  <si>
    <t>Наименование затрат</t>
  </si>
  <si>
    <t>без НДС</t>
  </si>
  <si>
    <t xml:space="preserve">Расчет начальной максимальной цены договора       </t>
  </si>
  <si>
    <t xml:space="preserve">Оборудование канатной дороги </t>
  </si>
  <si>
    <t>ПОЯСНИТЕЛЬНАЯ ЗАПИСКА</t>
  </si>
  <si>
    <t>К РАСЧЕТУ НАЧАЛЬНОЙ МАКСИМАЛЬНОЙ ЦЕНЫ ДОГОВОРА</t>
  </si>
  <si>
    <t>Итоговая стоимость составляет:</t>
  </si>
  <si>
    <t>рублей с учетом НДС</t>
  </si>
  <si>
    <t>Заместитель директора Департамента развития инфраструктуры</t>
  </si>
  <si>
    <t>Е.А. Татаринова</t>
  </si>
  <si>
    <t>Описание метода расчета стоимости оборудования</t>
  </si>
  <si>
    <t>НДС-20%</t>
  </si>
  <si>
    <t xml:space="preserve">Начальная максимальная цена договора (далее - НМЦД) определена в соответствии с требованием  Федерального Закона  от 05.04.2013 г. № 44 "О контрактной системе в сфере закупок товаров, работ, услуг для обеспечения государственных и муниципальных нужд", письма Минстроя России от 23.03.2015 N 7830-ЛС/03. </t>
  </si>
  <si>
    <t>Индекс фактической инфляции принят по данным Росстата (Строительство ) от цен утверждения сметной документации до даты формирования НМЦК.</t>
  </si>
  <si>
    <t xml:space="preserve">Индекс прогнозной инфляции определен в соответствии с данными Минэкономразвития РФ.  </t>
  </si>
  <si>
    <t>Примечание</t>
  </si>
  <si>
    <t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EL6»</t>
  </si>
  <si>
    <t>Непредвиденные затраты 2%</t>
  </si>
  <si>
    <t>Итого</t>
  </si>
  <si>
    <t>НДС 20%</t>
  </si>
  <si>
    <t>Всего с НДС 20%</t>
  </si>
  <si>
    <t>В том числе непредвиденные расходы</t>
  </si>
  <si>
    <t>Кольцевая пассажирская подвесная канатная дорога с отцепляемыми с тягового каната 10-местными гондолами (режим эксплуатации: круглогодичный, в светлое время суток) в комплекте с оборудованием приводной и обводной станций (без учета внешнего закрытия станций), анкерными болтами, закладными деталями, линейным оборудованием, несуще-тяговым канатом, электротехническим оборудованием, комплектом запчастей, с разработкой технологического проекта, с учетом шеф-монтажных работ и затрат на обучение обслуживающего персонала</t>
  </si>
  <si>
    <t>(755626130-61465000)/1,2</t>
  </si>
  <si>
    <t xml:space="preserve">Стоимость оборудования КД EL6 согласно технико-коммерческому предложению №OGA-19-0011-01 (письмо Doppelmayr Russia, Ltd от 18.09.2020 исх. №ИХ/00706/20-СМР) </t>
  </si>
  <si>
    <t xml:space="preserve"> Стоимость , руб. без НДС*</t>
  </si>
  <si>
    <t xml:space="preserve">Для определения цены оборудования принят  проектно-сметный метод с  использованием конъюнктурного анализа стоимости оборудования ППКД EL6 в составе сметной документации, получившей положительное заключение федерального автономного учреждения «Главное управление государственной экспертизы» от 30.03.2020 №07-1-1-3-009540-2020, и дополнительного технико-коммерческого предложения №OGA-19-0011-01 (письмо Doppelmayr Russia, Ltd от 18.09.2020 исх. №ИХ/00706/20-СМР)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</si>
</sst>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4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4" fontId="7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4" fontId="2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0" fillId="0" borderId="0" xfId="0" applyFont="1"/>
    <xf numFmtId="0" fontId="0" fillId="0" borderId="1" xfId="0" applyBorder="1"/>
    <xf numFmtId="0" fontId="10" fillId="0" borderId="0" xfId="0" applyFont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" fontId="0" fillId="0" borderId="1" xfId="0" applyNumberFormat="1" applyBorder="1"/>
    <xf numFmtId="4" fontId="5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2" fillId="0" borderId="0" xfId="1" applyFont="1"/>
    <xf numFmtId="0" fontId="12" fillId="0" borderId="0" xfId="0" applyFont="1"/>
    <xf numFmtId="4" fontId="13" fillId="0" borderId="1" xfId="1" applyNumberFormat="1" applyFont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Обычный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A6" sqref="A6:C6"/>
    </sheetView>
  </sheetViews>
  <sheetFormatPr defaultRowHeight="15" x14ac:dyDescent="0.25"/>
  <cols>
    <col min="1" max="1" width="23" customWidth="1"/>
    <col min="2" max="2" width="36.140625" customWidth="1"/>
    <col min="3" max="3" width="26.7109375" customWidth="1"/>
  </cols>
  <sheetData>
    <row r="1" spans="1:3" ht="15.75" x14ac:dyDescent="0.25">
      <c r="A1" s="41" t="s">
        <v>11</v>
      </c>
      <c r="B1" s="41"/>
      <c r="C1" s="41"/>
    </row>
    <row r="2" spans="1:3" ht="15.75" x14ac:dyDescent="0.25">
      <c r="A2" s="41" t="s">
        <v>12</v>
      </c>
      <c r="B2" s="41"/>
      <c r="C2" s="41"/>
    </row>
    <row r="3" spans="1:3" ht="15.75" x14ac:dyDescent="0.25">
      <c r="A3" s="20"/>
      <c r="B3" s="20"/>
      <c r="C3" s="20"/>
    </row>
    <row r="4" spans="1:3" ht="72.75" customHeight="1" x14ac:dyDescent="0.25">
      <c r="A4" s="42" t="str">
        <f>НМЦ!A3</f>
        <v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EL6»</v>
      </c>
      <c r="B4" s="42"/>
      <c r="C4" s="42"/>
    </row>
    <row r="5" spans="1:3" ht="15.75" x14ac:dyDescent="0.25">
      <c r="A5" s="43"/>
      <c r="B5" s="43"/>
      <c r="C5" s="43"/>
    </row>
    <row r="6" spans="1:3" ht="73.5" customHeight="1" x14ac:dyDescent="0.25">
      <c r="A6" s="44" t="s">
        <v>19</v>
      </c>
      <c r="B6" s="44"/>
      <c r="C6" s="44"/>
    </row>
    <row r="7" spans="1:3" x14ac:dyDescent="0.25">
      <c r="A7" s="45" t="s">
        <v>17</v>
      </c>
      <c r="B7" s="45"/>
      <c r="C7" s="45"/>
    </row>
    <row r="8" spans="1:3" ht="117.75" customHeight="1" x14ac:dyDescent="0.25">
      <c r="A8" s="39" t="s">
        <v>33</v>
      </c>
      <c r="B8" s="39"/>
      <c r="C8" s="39"/>
    </row>
    <row r="9" spans="1:3" ht="37.9" hidden="1" customHeight="1" x14ac:dyDescent="0.25">
      <c r="A9" s="40" t="s">
        <v>20</v>
      </c>
      <c r="B9" s="40"/>
      <c r="C9" s="40"/>
    </row>
    <row r="10" spans="1:3" hidden="1" x14ac:dyDescent="0.25">
      <c r="A10" s="37" t="s">
        <v>21</v>
      </c>
      <c r="B10" s="38"/>
      <c r="C10" s="38"/>
    </row>
    <row r="11" spans="1:3" ht="18.75" customHeight="1" x14ac:dyDescent="0.25">
      <c r="A11" s="37" t="s">
        <v>13</v>
      </c>
      <c r="B11" s="38"/>
      <c r="C11" s="38"/>
    </row>
    <row r="12" spans="1:3" x14ac:dyDescent="0.25">
      <c r="A12" s="21"/>
      <c r="B12" s="22">
        <f>НМЦ!E8</f>
        <v>694161130</v>
      </c>
      <c r="C12" s="21" t="s">
        <v>14</v>
      </c>
    </row>
    <row r="13" spans="1:3" x14ac:dyDescent="0.25">
      <c r="A13" s="21"/>
      <c r="B13" s="22"/>
      <c r="C13" s="21"/>
    </row>
    <row r="14" spans="1:3" ht="22.5" customHeight="1" x14ac:dyDescent="0.25">
      <c r="A14" s="23" t="s">
        <v>15</v>
      </c>
      <c r="B14" s="23"/>
      <c r="C14" s="23" t="s">
        <v>16</v>
      </c>
    </row>
  </sheetData>
  <mergeCells count="10">
    <mergeCell ref="A11:C11"/>
    <mergeCell ref="A8:C8"/>
    <mergeCell ref="A9:C9"/>
    <mergeCell ref="A10:C10"/>
    <mergeCell ref="A1:C1"/>
    <mergeCell ref="A2:C2"/>
    <mergeCell ref="A4:C4"/>
    <mergeCell ref="A5:C5"/>
    <mergeCell ref="A6:C6"/>
    <mergeCell ref="A7:C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"/>
  <sheetViews>
    <sheetView workbookViewId="0">
      <selection activeCell="E8" sqref="A1:E8"/>
    </sheetView>
  </sheetViews>
  <sheetFormatPr defaultRowHeight="15" x14ac:dyDescent="0.25"/>
  <cols>
    <col min="2" max="2" width="37.7109375" customWidth="1"/>
    <col min="3" max="3" width="22.42578125" customWidth="1"/>
    <col min="4" max="4" width="24.140625" customWidth="1"/>
    <col min="5" max="5" width="22.5703125" customWidth="1"/>
    <col min="9" max="9" width="11" bestFit="1" customWidth="1"/>
  </cols>
  <sheetData>
    <row r="2" spans="1:5" ht="15.75" x14ac:dyDescent="0.25">
      <c r="A2" s="49" t="s">
        <v>9</v>
      </c>
      <c r="B2" s="49"/>
      <c r="C2" s="49"/>
      <c r="D2" s="49"/>
      <c r="E2" s="49"/>
    </row>
    <row r="3" spans="1:5" ht="64.900000000000006" customHeight="1" x14ac:dyDescent="0.25">
      <c r="A3" s="50" t="s">
        <v>23</v>
      </c>
      <c r="B3" s="50"/>
      <c r="C3" s="50"/>
      <c r="D3" s="50"/>
      <c r="E3" s="50"/>
    </row>
    <row r="4" spans="1:5" ht="14.45" customHeight="1" x14ac:dyDescent="0.25">
      <c r="A4" s="46" t="s">
        <v>1</v>
      </c>
      <c r="B4" s="47" t="s">
        <v>2</v>
      </c>
      <c r="C4" s="46" t="s">
        <v>6</v>
      </c>
      <c r="D4" s="46"/>
      <c r="E4" s="46"/>
    </row>
    <row r="5" spans="1:5" ht="15.75" x14ac:dyDescent="0.25">
      <c r="A5" s="46"/>
      <c r="B5" s="48"/>
      <c r="C5" s="8" t="s">
        <v>8</v>
      </c>
      <c r="D5" s="8" t="s">
        <v>18</v>
      </c>
      <c r="E5" s="8" t="s">
        <v>3</v>
      </c>
    </row>
    <row r="6" spans="1:5" ht="14.45" customHeight="1" x14ac:dyDescent="0.25">
      <c r="A6" s="8">
        <v>1</v>
      </c>
      <c r="B6" s="8">
        <v>2</v>
      </c>
      <c r="C6" s="8">
        <v>3</v>
      </c>
      <c r="D6" s="9">
        <v>4</v>
      </c>
      <c r="E6" s="10">
        <v>5</v>
      </c>
    </row>
    <row r="7" spans="1:5" ht="60" customHeight="1" x14ac:dyDescent="0.25">
      <c r="A7" s="11">
        <v>1</v>
      </c>
      <c r="B7" s="12" t="s">
        <v>10</v>
      </c>
      <c r="C7" s="13">
        <f>Расчет!D7</f>
        <v>578467608.33000004</v>
      </c>
      <c r="D7" s="14">
        <f>C7*0.2</f>
        <v>115693521.67</v>
      </c>
      <c r="E7" s="14">
        <f>C7+D7</f>
        <v>694161130</v>
      </c>
    </row>
    <row r="8" spans="1:5" ht="21" customHeight="1" x14ac:dyDescent="0.25">
      <c r="A8" s="15"/>
      <c r="B8" s="15" t="s">
        <v>4</v>
      </c>
      <c r="C8" s="16">
        <f>C7</f>
        <v>578467608.33000004</v>
      </c>
      <c r="D8" s="16">
        <f>D7</f>
        <v>115693521.67</v>
      </c>
      <c r="E8" s="16">
        <f>E7</f>
        <v>694161130</v>
      </c>
    </row>
    <row r="9" spans="1:5" ht="60.6" hidden="1" customHeight="1" x14ac:dyDescent="0.25">
      <c r="A9" s="17"/>
      <c r="B9" s="18" t="s">
        <v>5</v>
      </c>
      <c r="C9" s="19" t="e">
        <f>Расчет!#REF!-Расчет!#REF!</f>
        <v>#REF!</v>
      </c>
      <c r="D9" s="19" t="e">
        <f>C9*0.2</f>
        <v>#REF!</v>
      </c>
      <c r="E9" s="19" t="e">
        <f>C9+D9</f>
        <v>#REF!</v>
      </c>
    </row>
    <row r="11" spans="1:5" hidden="1" x14ac:dyDescent="0.25">
      <c r="A11" s="33" t="s">
        <v>28</v>
      </c>
      <c r="B11" s="34"/>
      <c r="C11" s="35">
        <v>0</v>
      </c>
      <c r="D11" s="36">
        <f>C11*0.2</f>
        <v>0</v>
      </c>
      <c r="E11" s="36">
        <f>C11+D11</f>
        <v>0</v>
      </c>
    </row>
  </sheetData>
  <mergeCells count="5">
    <mergeCell ref="A4:A5"/>
    <mergeCell ref="B4:B5"/>
    <mergeCell ref="C4:E4"/>
    <mergeCell ref="A2:E2"/>
    <mergeCell ref="A3:E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view="pageBreakPreview" zoomScaleNormal="100" zoomScaleSheetLayoutView="100" workbookViewId="0">
      <selection activeCell="B23" sqref="B23"/>
    </sheetView>
  </sheetViews>
  <sheetFormatPr defaultRowHeight="15" x14ac:dyDescent="0.25"/>
  <cols>
    <col min="1" max="1" width="20" customWidth="1"/>
    <col min="2" max="2" width="37.7109375" customWidth="1"/>
    <col min="3" max="3" width="16.85546875" customWidth="1"/>
    <col min="4" max="4" width="15" customWidth="1"/>
    <col min="5" max="5" width="35.85546875" customWidth="1"/>
    <col min="7" max="7" width="14.85546875" bestFit="1" customWidth="1"/>
    <col min="8" max="9" width="13.42578125" bestFit="1" customWidth="1"/>
    <col min="12" max="12" width="12.28515625" bestFit="1" customWidth="1"/>
    <col min="13" max="13" width="12" bestFit="1" customWidth="1"/>
    <col min="14" max="14" width="9.85546875" bestFit="1" customWidth="1"/>
    <col min="15" max="15" width="10.85546875" bestFit="1" customWidth="1"/>
  </cols>
  <sheetData>
    <row r="1" spans="1:7" ht="22.9" customHeight="1" x14ac:dyDescent="0.25">
      <c r="A1" s="51" t="s">
        <v>0</v>
      </c>
      <c r="B1" s="51"/>
      <c r="C1" s="51"/>
      <c r="D1" s="51"/>
      <c r="E1" s="51"/>
    </row>
    <row r="2" spans="1:7" ht="55.15" customHeight="1" x14ac:dyDescent="0.25">
      <c r="A2" s="53" t="str">
        <f>НМЦ!A3</f>
        <v>на закупку оборудования канатной дороги 
для  объекта «Всесезонный туристско-рекреационный комплекс «Эльбрус», Кабардино-Балкарская Республика. Пассажирская подвесная канатная дорога EL6»</v>
      </c>
      <c r="B2" s="53"/>
      <c r="C2" s="53"/>
      <c r="D2" s="53"/>
      <c r="E2" s="53"/>
    </row>
    <row r="3" spans="1:7" x14ac:dyDescent="0.25">
      <c r="A3" s="28" t="s">
        <v>1</v>
      </c>
      <c r="B3" s="29" t="s">
        <v>7</v>
      </c>
      <c r="C3" s="52" t="s">
        <v>32</v>
      </c>
      <c r="D3" s="52"/>
      <c r="E3" s="27" t="s">
        <v>22</v>
      </c>
    </row>
    <row r="4" spans="1:7" x14ac:dyDescent="0.25">
      <c r="A4" s="1">
        <v>1</v>
      </c>
      <c r="B4" s="1">
        <v>2</v>
      </c>
      <c r="C4" s="1">
        <v>3</v>
      </c>
      <c r="D4" s="2">
        <v>4</v>
      </c>
      <c r="E4" s="3">
        <v>5</v>
      </c>
    </row>
    <row r="5" spans="1:7" ht="215.45" customHeight="1" x14ac:dyDescent="0.25">
      <c r="A5" s="4">
        <v>1</v>
      </c>
      <c r="B5" s="32" t="s">
        <v>29</v>
      </c>
      <c r="C5" s="6" t="s">
        <v>30</v>
      </c>
      <c r="D5" s="6">
        <f>(755626130-61465000)/1.2</f>
        <v>578467608.33000004</v>
      </c>
      <c r="E5" s="32" t="s">
        <v>31</v>
      </c>
      <c r="F5" s="26"/>
      <c r="G5" s="24"/>
    </row>
    <row r="6" spans="1:7" hidden="1" x14ac:dyDescent="0.25">
      <c r="A6" s="4">
        <v>2</v>
      </c>
      <c r="B6" s="5" t="s">
        <v>24</v>
      </c>
      <c r="C6" s="6"/>
      <c r="D6" s="31">
        <f>D5*2%*0</f>
        <v>0</v>
      </c>
      <c r="E6" s="5"/>
      <c r="F6" s="26"/>
      <c r="G6" s="24"/>
    </row>
    <row r="7" spans="1:7" x14ac:dyDescent="0.25">
      <c r="A7" s="4"/>
      <c r="B7" s="7" t="s">
        <v>25</v>
      </c>
      <c r="C7" s="6"/>
      <c r="D7" s="31">
        <f>D5+D6</f>
        <v>578467608.33000004</v>
      </c>
      <c r="E7" s="30"/>
    </row>
    <row r="8" spans="1:7" x14ac:dyDescent="0.25">
      <c r="A8" s="4"/>
      <c r="B8" s="7" t="s">
        <v>26</v>
      </c>
      <c r="C8" s="6"/>
      <c r="D8" s="31">
        <f>D7*0.2</f>
        <v>115693521.67</v>
      </c>
      <c r="E8" s="25"/>
    </row>
    <row r="9" spans="1:7" x14ac:dyDescent="0.25">
      <c r="A9" s="4"/>
      <c r="B9" s="7" t="s">
        <v>27</v>
      </c>
      <c r="C9" s="6"/>
      <c r="D9" s="31">
        <f>D7+D8</f>
        <v>694161130</v>
      </c>
      <c r="E9" s="25"/>
    </row>
  </sheetData>
  <mergeCells count="3">
    <mergeCell ref="A1:E1"/>
    <mergeCell ref="C3:D3"/>
    <mergeCell ref="A2:E2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Пояснительная записка</vt:lpstr>
      <vt:lpstr>НМЦ</vt:lpstr>
      <vt:lpstr>Расчет</vt:lpstr>
      <vt:lpstr>НМЦ!Область_печати</vt:lpstr>
      <vt:lpstr>'Пояснительная записка'!Область_печати</vt:lpstr>
      <vt:lpstr>Расчет!Область_печати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2020-09-21T13:24:05Z</dcterms:modified>
</cp:coreProperties>
</file>