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165" windowWidth="14805" windowHeight="7950" firstSheet="1" activeTab="7"/>
  </bookViews>
  <sheets>
    <sheet name="График" sheetId="1" r:id="rId1"/>
    <sheet name="ПЗ" sheetId="2" r:id="rId2"/>
    <sheet name="НМЦК" sheetId="4" r:id="rId3"/>
    <sheet name="протокол" sheetId="5" r:id="rId4"/>
    <sheet name="тр.з" sheetId="6" r:id="rId5"/>
    <sheet name="прочие" sheetId="7" r:id="rId6"/>
    <sheet name="ВОР" sheetId="10" r:id="rId7"/>
    <sheet name="НМЦ" sheetId="9" r:id="rId8"/>
  </sheets>
  <definedNames>
    <definedName name="_xlnm.Print_Area" localSheetId="6">ВОР!$A$1:$M$131</definedName>
    <definedName name="_xlnm.Print_Area" localSheetId="0">График!$A$1:$D$10</definedName>
    <definedName name="_xlnm.Print_Area" localSheetId="7">НМЦ!$A$1:$F$19</definedName>
    <definedName name="_xlnm.Print_Area" localSheetId="1">ПЗ!$A$1:$C$18</definedName>
    <definedName name="_xlnm.Print_Area" localSheetId="3">протокол!$A$1:$K$27</definedName>
  </definedNames>
  <calcPr calcId="162913"/>
</workbook>
</file>

<file path=xl/calcChain.xml><?xml version="1.0" encoding="utf-8"?>
<calcChain xmlns="http://schemas.openxmlformats.org/spreadsheetml/2006/main">
  <c r="E16" i="9" l="1"/>
  <c r="F16" i="9" s="1"/>
  <c r="E15" i="9"/>
  <c r="F15" i="9" s="1"/>
  <c r="D7" i="9" l="1"/>
  <c r="E14" i="9" l="1"/>
  <c r="F14" i="9" s="1"/>
  <c r="F18" i="7" l="1"/>
  <c r="F19" i="7" s="1"/>
  <c r="F40" i="4"/>
  <c r="F38" i="4"/>
  <c r="F39" i="4" s="1"/>
  <c r="F34" i="4" l="1"/>
  <c r="D8" i="9" s="1"/>
  <c r="D6" i="9" s="1"/>
  <c r="E20" i="4" l="1"/>
  <c r="G23" i="7" l="1"/>
  <c r="E23" i="7"/>
  <c r="C23" i="7"/>
  <c r="B23" i="7"/>
  <c r="C9" i="6"/>
  <c r="D9" i="6"/>
  <c r="C10" i="6" l="1"/>
  <c r="F15" i="7"/>
  <c r="F23" i="7" l="1"/>
  <c r="F24" i="7" s="1"/>
  <c r="F20" i="7"/>
  <c r="F25" i="7" l="1"/>
  <c r="F26" i="7" s="1"/>
  <c r="E21" i="4"/>
  <c r="B21" i="4"/>
  <c r="D21" i="4" s="1"/>
  <c r="D17" i="9" s="1"/>
  <c r="E17" i="4"/>
  <c r="E15" i="4"/>
  <c r="E14" i="4"/>
  <c r="D38" i="4"/>
  <c r="D19" i="4"/>
  <c r="D17" i="4"/>
  <c r="D15" i="4"/>
  <c r="D14" i="4"/>
  <c r="F14" i="4" l="1"/>
  <c r="F17" i="4"/>
  <c r="E17" i="9"/>
  <c r="F17" i="9"/>
  <c r="G14" i="4"/>
  <c r="G17" i="4"/>
  <c r="F27" i="7"/>
  <c r="B20" i="4"/>
  <c r="F15" i="4"/>
  <c r="G15" i="4" s="1"/>
  <c r="F21" i="4"/>
  <c r="G21" i="4" s="1"/>
  <c r="B22" i="4" l="1"/>
  <c r="B23" i="4" s="1"/>
  <c r="B24" i="4" s="1"/>
  <c r="D20" i="4"/>
  <c r="F20" i="4" l="1"/>
  <c r="G20" i="4" s="1"/>
  <c r="D22" i="4"/>
  <c r="D23" i="4" s="1"/>
  <c r="D24" i="4" s="1"/>
  <c r="E19" i="4"/>
  <c r="F19" i="4" s="1"/>
  <c r="G19" i="4" s="1"/>
  <c r="G22" i="4" l="1"/>
  <c r="F22" i="4"/>
  <c r="F23" i="4" s="1"/>
  <c r="F24" i="4" s="1"/>
  <c r="G23" i="4" l="1"/>
  <c r="G24" i="4" s="1"/>
  <c r="B49" i="4" s="1"/>
  <c r="D18" i="9"/>
  <c r="E18" i="9" s="1"/>
  <c r="F18" i="9" s="1"/>
  <c r="D12" i="9"/>
  <c r="B50" i="4"/>
  <c r="B18" i="2"/>
  <c r="G6" i="5"/>
  <c r="E12" i="9" l="1"/>
  <c r="D11" i="9"/>
  <c r="D19" i="9" s="1"/>
  <c r="F12" i="9" l="1"/>
  <c r="F11" i="9" s="1"/>
  <c r="F19" i="9" s="1"/>
  <c r="E11" i="9"/>
  <c r="E19" i="9" s="1"/>
</calcChain>
</file>

<file path=xl/sharedStrings.xml><?xml version="1.0" encoding="utf-8"?>
<sst xmlns="http://schemas.openxmlformats.org/spreadsheetml/2006/main" count="198" uniqueCount="182">
  <si>
    <t>ПОЯСНИТЕЛЬНАЯ ЗАПИСКА</t>
  </si>
  <si>
    <t>К РАСЧЕТУ НАЧАЛЬНОЙ МАКСИМАЛЬНОЙ ЦЕНЫ ДОГОВОРА</t>
  </si>
  <si>
    <t>по объекту:</t>
  </si>
  <si>
    <t>Размер суточных- 100 руб. в сутки на человека, компенсация за проживание - 550 руб. в сутки на человека (согласно Постановлению Правительства РФ от 02.10.2002 г. № 729).</t>
  </si>
  <si>
    <t>Налог на добавленную стоимость - 20 %</t>
  </si>
  <si>
    <t>Итоговая начальная максимальная цена  работ  составляет:</t>
  </si>
  <si>
    <t>рублей с учетом НДС</t>
  </si>
  <si>
    <t>объект:</t>
  </si>
  <si>
    <t>№ пп</t>
  </si>
  <si>
    <t>1.1</t>
  </si>
  <si>
    <t>1.2</t>
  </si>
  <si>
    <t xml:space="preserve">Восстановительные работы по устранению замечаний на объекте :«Объекты северного склона поселка Романтик ВТРК «Архыз». </t>
  </si>
  <si>
    <t>Восстановление системы электроснабжения КСБ.</t>
  </si>
  <si>
    <t>Этап 1. Пассажирская канатная дорога NL1. Секция 2.</t>
  </si>
  <si>
    <t xml:space="preserve"> Восставновление обогрева платформы станции G4-G5.</t>
  </si>
  <si>
    <t>Этап 4. Система искусственного снегообразования трасс Северного склона.</t>
  </si>
  <si>
    <t>Востановление Системы охранного телевидения. Комплекс систем безопасности. Насосная станция НС1.1.</t>
  </si>
  <si>
    <t>Этап 6. Автомобильный мост. Подъездная автомобильная дорога.</t>
  </si>
  <si>
    <t>Восстановление конструкций железобетонных конусов автомобильного моста.</t>
  </si>
  <si>
    <t>по адресу:</t>
  </si>
  <si>
    <t>Основания для расчета:</t>
  </si>
  <si>
    <t>Обоснование</t>
  </si>
  <si>
    <t>Стоимость работ в ценах на дату формирования начальной (максимальной) цены контракта</t>
  </si>
  <si>
    <t>Индекс прогнозной инфляции на период выполнения работ</t>
  </si>
  <si>
    <t>Начальная (максимальная) цена контракта с учетом индекса прогнозной инфляции на период выполнения работ</t>
  </si>
  <si>
    <t>Стоимость без учета НДС</t>
  </si>
  <si>
    <t>Стоимость с учетом НДС</t>
  </si>
  <si>
    <t>Продолжительность выполнения работ, мес.</t>
  </si>
  <si>
    <t>Начало работ</t>
  </si>
  <si>
    <t>Окончание работ</t>
  </si>
  <si>
    <t>Индекс Минэкономразвития РФ на 2022 г. (Письмо Минэкономразвития России от 05.10.2021 № 33918-ПК/Д03и)</t>
  </si>
  <si>
    <t>ежемесячный прогнозный индекс на 2022 год</t>
  </si>
  <si>
    <t>^(1/12)</t>
  </si>
  <si>
    <t>Индекс прогнозной инфляции</t>
  </si>
  <si>
    <t>1.3</t>
  </si>
  <si>
    <t>1.4</t>
  </si>
  <si>
    <t>Протокол</t>
  </si>
  <si>
    <t>начальной (максимальной) цены контракта</t>
  </si>
  <si>
    <t>Объект закупки:</t>
  </si>
  <si>
    <t xml:space="preserve">Начальная (максимальная ) цена контракта составляет </t>
  </si>
  <si>
    <t>Начальная (максимальная ) цена контракта включает в себя расходы:</t>
  </si>
  <si>
    <t>- затраты на оплату труда рабочих-строителей;</t>
  </si>
  <si>
    <t>- затраты на приобретение материалов, изделий и конструкций;</t>
  </si>
  <si>
    <t>- затраты на эксплуатацию машин и механизмов;</t>
  </si>
  <si>
    <t>- накладные расходы;</t>
  </si>
  <si>
    <t>- сметную прибыль;</t>
  </si>
  <si>
    <t>- стоимость оборудования поставки подрядчика;</t>
  </si>
  <si>
    <t>- пусконаладочные работы;</t>
  </si>
  <si>
    <t>- командировочные расходы;</t>
  </si>
  <si>
    <t>- резерв средств на непредвиденные работы и затраты;</t>
  </si>
  <si>
    <t>-прогнозные индексы инфляции для пересчета из уровня цен на дату определения НМЦК в уровень цен соответствующего периода реализации проекта;</t>
  </si>
  <si>
    <t>- налог на добавленную стоимость в размере 20%.</t>
  </si>
  <si>
    <t>Приложение:</t>
  </si>
  <si>
    <t>Расчет начальной (максимальной) цены контракта.</t>
  </si>
  <si>
    <t xml:space="preserve">Заказчик: </t>
  </si>
  <si>
    <t>(должность, подпись, инициалы, фамилия)</t>
  </si>
  <si>
    <t>рублей</t>
  </si>
  <si>
    <t>Наименование работ и затрат</t>
  </si>
  <si>
    <t xml:space="preserve">Индекс фактической инфляции* </t>
  </si>
  <si>
    <t>НДС-20%</t>
  </si>
  <si>
    <t>*Индекс фактической инфляции по данным Росстата от цен  сметной документации до даты формирования НМЦК = 1</t>
  </si>
  <si>
    <t>Примечание:</t>
  </si>
  <si>
    <t xml:space="preserve">Расчет индекса прогнозной инфляции </t>
  </si>
  <si>
    <t>Дата формирования НМЦК*</t>
  </si>
  <si>
    <t>окончание первого года</t>
  </si>
  <si>
    <t>Доля сметной стоимости, подлежащая выполнению подрядчиком в 2022 году</t>
  </si>
  <si>
    <t>К на 2022 =</t>
  </si>
  <si>
    <t>Выплачен аванс</t>
  </si>
  <si>
    <t>от стоимости с инфляцией</t>
  </si>
  <si>
    <t>Стоимость работ в ценах  сметной документации
1 квартала 2022 г.</t>
  </si>
  <si>
    <t xml:space="preserve">«Объекты северного склона поселка Романтик ВТРК «Архыз». </t>
  </si>
  <si>
    <t>Карачаево-Черкесская  Республика, всесезонный туристско-рекреационный комплекс «Архыз»</t>
  </si>
  <si>
    <t>Расчет начальной (максимальной) цены контракта при осуществлении закупок работ на восстановительные работы по устранению замечаний.</t>
  </si>
  <si>
    <t>3. Продолжительность восстановительных работ 3 месяца.</t>
  </si>
  <si>
    <t>Описание метода расчета стоимости восстановительных работ по устранению замечаний</t>
  </si>
  <si>
    <t>Применены индексы на I квартал 2022 года по письму Минстроя РФ от 16.02.2022 № 5747-ИФ/09</t>
  </si>
  <si>
    <t>*Применены индексы на  I квартал 2022 года по письму Минстроя РФ от 16.02.2022 № 5747-ИФ/09</t>
  </si>
  <si>
    <t>Наименование видов работ и смет</t>
  </si>
  <si>
    <t>тр.затраты рабочих, чел/час</t>
  </si>
  <si>
    <t>тр.з. механизаторов, чел/час</t>
  </si>
  <si>
    <t>итого:</t>
  </si>
  <si>
    <t xml:space="preserve">Свод трудозатрат по  Восстановительным работам по устранению замечаний на объекте :«Объекты северного склона поселка Романтик ВТРК «Архыз». </t>
  </si>
  <si>
    <t>Заказчик:</t>
  </si>
  <si>
    <t>Основание:</t>
  </si>
  <si>
    <t>№ п/п</t>
  </si>
  <si>
    <t>Наименование данных</t>
  </si>
  <si>
    <t>Ед.изм.</t>
  </si>
  <si>
    <t>Кол-во</t>
  </si>
  <si>
    <t>Расчет</t>
  </si>
  <si>
    <t>Показатели</t>
  </si>
  <si>
    <t>1</t>
  </si>
  <si>
    <t>ИСХОДНЫЕ ДАННЫЕ</t>
  </si>
  <si>
    <t>Режим работы</t>
  </si>
  <si>
    <t>смена</t>
  </si>
  <si>
    <t>Продолжительность смены</t>
  </si>
  <si>
    <t>час.</t>
  </si>
  <si>
    <t>Количество рабочих дней в неделю</t>
  </si>
  <si>
    <t>дн.</t>
  </si>
  <si>
    <t>Срок строительства объекта</t>
  </si>
  <si>
    <t>мес.</t>
  </si>
  <si>
    <t>1.5</t>
  </si>
  <si>
    <t>Обшая численность работников:</t>
  </si>
  <si>
    <t>чел.</t>
  </si>
  <si>
    <t xml:space="preserve">   - рабочие</t>
  </si>
  <si>
    <t>руб.</t>
  </si>
  <si>
    <t>4</t>
  </si>
  <si>
    <t>Затраты, связанные с проживанием работников</t>
  </si>
  <si>
    <t>4.1</t>
  </si>
  <si>
    <t>Расходы по найму жилого помещения с учетом коммунальных услуг</t>
  </si>
  <si>
    <t>руб./сут.</t>
  </si>
  <si>
    <t>Постановление Правительства Российской Федерации от 02.10.2002 г. № 729</t>
  </si>
  <si>
    <t>4.2</t>
  </si>
  <si>
    <t>Количество человеко-дней за весь период строительства</t>
  </si>
  <si>
    <t>чел.-дн.</t>
  </si>
  <si>
    <t>Среднее количество дней в месяце - 30,4</t>
  </si>
  <si>
    <t>4.3</t>
  </si>
  <si>
    <t>Общие расходы по найму жилого помещения за весь период строительства</t>
  </si>
  <si>
    <t>ИТОГО по разделу 4</t>
  </si>
  <si>
    <t>5</t>
  </si>
  <si>
    <t>Затраты на выплату суточных</t>
  </si>
  <si>
    <t>5.1</t>
  </si>
  <si>
    <t>Размер суточных</t>
  </si>
  <si>
    <t>Налоговый кодекс РФ, ст. 264, п. 1, п/п 12</t>
  </si>
  <si>
    <t>5.2</t>
  </si>
  <si>
    <t>5.3</t>
  </si>
  <si>
    <t>Общие затраты на выплату суточных за весь период строительства</t>
  </si>
  <si>
    <t>ИТОГО по разделу 5</t>
  </si>
  <si>
    <t>руб. без НДС</t>
  </si>
  <si>
    <t>Составил</t>
  </si>
  <si>
    <t>Проверил</t>
  </si>
  <si>
    <t>РАСЧЕТ № 01
затрат, связанных с командированием строительных рабочих
и машинистов строительной техники для производства восстановительных работ по устранению замечаний.</t>
  </si>
  <si>
    <t>АО "КАВКАЗ.РФ"</t>
  </si>
  <si>
    <t>ВСЕГО ЗАТРАТЫ, связанные с командированием строительных рабочих и машинистов строительной техники для производства восстановительных работ по устранению замечаний.</t>
  </si>
  <si>
    <t>ВСЕГО ЗАТРАТЫ, связанные с командированием строительных рабочих и машинистов строительной техники для производства восстановительных работ по устранению замечаний, в ценах по состоянию на 01.01.2000 г. (Индекс изменения сметной стоимости прочих затрат на 1 квартал 2022 г. принят по Письму Минстроя РФ от 22.03.2022г. №11596-ИФ/09, Приложение №4, п. 30 в размере 13,15).</t>
  </si>
  <si>
    <t>1.Дефектные ведомости</t>
  </si>
  <si>
    <t>2. ФЕР в редакции СНБ 2020 (с изм.1-9)</t>
  </si>
  <si>
    <t>В расчете учтен резерв средств на непредвиденные затраты в размере 2% на основании  приложения 2 к Приказу Минстрой РФ от 23.12.2019 № 841/пр. Размер непредвиденных затрат определен согласно Методики определения сметной стоимости строительства, реконструкции,  капитального ремонта, сноса объектов капитального строительства, работ по сохранению объектов культурного наследия (памятников истории и культуры)  народов Российской Федерации на территории Российской Федерации,  утвержденной приказом Минстроя РФ от 04.08.2020 № 421/пр.</t>
  </si>
  <si>
    <t>График выполнения работ по Объекту</t>
  </si>
  <si>
    <t>Виды (наименования) работ</t>
  </si>
  <si>
    <t>Сроки выполнения работ</t>
  </si>
  <si>
    <t>Дата начала</t>
  </si>
  <si>
    <t>Дата окончания</t>
  </si>
  <si>
    <t xml:space="preserve">Ремонтно-восстановительные работы по объекту : "Объекты Северного склона поселка Романтик, ВТРК "Архыз" </t>
  </si>
  <si>
    <t>Х</t>
  </si>
  <si>
    <t>Х - дата заключения договора</t>
  </si>
  <si>
    <t>(F38^3+F38^4)/2</t>
  </si>
  <si>
    <t>1,0041538^1,5*(1,0041538^1,5+1,0041538^4)/2</t>
  </si>
  <si>
    <t>на 2,5мес*21смена*8час</t>
  </si>
  <si>
    <t>5 человека</t>
  </si>
  <si>
    <t xml:space="preserve">30,4 д/мес. х 2,5 мес. х 5чел. </t>
  </si>
  <si>
    <t>550 руб./чел.-д. х 380 чел-дн.</t>
  </si>
  <si>
    <t>100 руб./чел.-д. х 380чел-дн.</t>
  </si>
  <si>
    <t>(два миллиона сто восемьдесят семь тысяч четыреста двадцать шесть рублей, 55 копеек)</t>
  </si>
  <si>
    <t>Для расчета цены строительства  использованы локальные сметные расчеты, составленные в сметно -нормативной базе 2020 (с изм. 1-9), с пересчетом в текущий уровень цен на  1 квартал 2022 г.</t>
  </si>
  <si>
    <t>Индексы-дефляторы определены с учетом авансирования в размере 30%.</t>
  </si>
  <si>
    <r>
      <t xml:space="preserve">Начальная максимальная цена договора ( далее - НМЦД) определена в соответствии с </t>
    </r>
    <r>
      <rPr>
        <sz val="10"/>
        <rFont val="Calibri"/>
        <family val="2"/>
        <charset val="204"/>
      </rPr>
      <t xml:space="preserve">  Положением о закупке, утвержденного  Приказом акционерного общества "КАВКАЗ.РФ" от 02.03.2022  № Пр-22-048.</t>
    </r>
  </si>
  <si>
    <r>
      <t>Расчет стоимости восстановительных работ  по устранению замечаний выполнен</t>
    </r>
    <r>
      <rPr>
        <sz val="10"/>
        <color rgb="FFFF0000"/>
        <rFont val="Calibri"/>
        <family val="2"/>
        <charset val="204"/>
        <scheme val="minor"/>
      </rPr>
      <t xml:space="preserve"> </t>
    </r>
    <r>
      <rPr>
        <sz val="10"/>
        <rFont val="Calibri"/>
        <family val="2"/>
        <charset val="204"/>
        <scheme val="minor"/>
      </rPr>
      <t>проектно-сметным методом, на основании Ведомости объемов работ.</t>
    </r>
  </si>
  <si>
    <t xml:space="preserve">Резерв средств на непредвиденные работы и затраты </t>
  </si>
  <si>
    <t>Затраты, связанные с командированием строительных рабочих
и машинистов строительной техники для производства восстановительных работ по устранению замечаний.</t>
  </si>
  <si>
    <t>Начальная (максимальная) цена контракта с учетом индекса прогнозной инфляции на период выполнения работ и с учетом  авансирования в размере 30%</t>
  </si>
  <si>
    <t>Индекс прогнозной инфляции  определен в соответствии с данными Минэкономразвития РФ и графиком выполнения работ.</t>
  </si>
  <si>
    <r>
      <t>Цена работ учитывает все затраты Подрядчика, включая стоимость приобретения материалов и оборудования поставки Подрядчика, стоимость строительно-монтажных работ и прочих затрат(пусконаладочные работы, суточные и проживание)</t>
    </r>
    <r>
      <rPr>
        <sz val="10"/>
        <color rgb="FFFF0000"/>
        <rFont val="Calibri"/>
        <family val="2"/>
        <charset val="204"/>
        <scheme val="minor"/>
      </rPr>
      <t xml:space="preserve">, </t>
    </r>
    <r>
      <rPr>
        <sz val="10"/>
        <rFont val="Calibri"/>
        <family val="2"/>
        <charset val="204"/>
        <scheme val="minor"/>
      </rPr>
      <t>накладных расходов, сметной прибыли.</t>
    </r>
  </si>
  <si>
    <t>- авансирование в размере 30%;</t>
  </si>
  <si>
    <t>РАСЧЕТ НАЧАЛЬНОЙ МАКСИМАЛЬНОЙ ЦЕНЫ ДОГОВОРА</t>
  </si>
  <si>
    <t xml:space="preserve">Продолжительность работ </t>
  </si>
  <si>
    <t xml:space="preserve">Начало работ - </t>
  </si>
  <si>
    <t xml:space="preserve">Окончание работ - </t>
  </si>
  <si>
    <t>№ п.п.</t>
  </si>
  <si>
    <t>Перечень видов работ</t>
  </si>
  <si>
    <t>без учета НДС</t>
  </si>
  <si>
    <t>НДС-20 %</t>
  </si>
  <si>
    <t>с учетом НДС</t>
  </si>
  <si>
    <t>В том числе:</t>
  </si>
  <si>
    <t>Строительство (строительные работы, оборудование, прочие затраты)</t>
  </si>
  <si>
    <t xml:space="preserve">Оборудование </t>
  </si>
  <si>
    <t xml:space="preserve">Непредвиденные затраты </t>
  </si>
  <si>
    <t>Инфляционная составляющая за период выполнения работ</t>
  </si>
  <si>
    <t>ВСЕГО:</t>
  </si>
  <si>
    <t>ПНР</t>
  </si>
  <si>
    <t xml:space="preserve">Восстановительные работы по устранению замечаний на объекте «Объекты северного склона поселка Романтик ВТРК «Архыз». </t>
  </si>
  <si>
    <t>Прочие затраты</t>
  </si>
  <si>
    <t>"Объекты северного склона поселка Романтик ВТРК «Архыз"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</si>
</sst>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000000"/>
    <numFmt numFmtId="165" formatCode="0.0"/>
    <numFmt numFmtId="166" formatCode="#,##0.000"/>
    <numFmt numFmtId="167" formatCode="#,##0.0000000"/>
    <numFmt numFmtId="168" formatCode="0.0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0"/>
      <name val="Calibri"/>
      <family val="2"/>
      <charset val="204"/>
    </font>
    <font>
      <sz val="10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Arial Cyr"/>
      <charset val="204"/>
    </font>
    <font>
      <sz val="11"/>
      <color rgb="FFFF0000"/>
      <name val="Calibri"/>
      <family val="2"/>
      <charset val="204"/>
    </font>
    <font>
      <sz val="12"/>
      <color rgb="FFFF0000"/>
      <name val="Times New Roman"/>
      <family val="1"/>
      <charset val="204"/>
    </font>
    <font>
      <u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i/>
      <sz val="12"/>
      <color rgb="FF0070C0"/>
      <name val="Times New Roman"/>
      <family val="1"/>
      <charset val="204"/>
    </font>
    <font>
      <b/>
      <i/>
      <sz val="12"/>
      <color rgb="FF0070C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9">
    <xf numFmtId="0" fontId="0" fillId="0" borderId="0"/>
    <xf numFmtId="0" fontId="3" fillId="0" borderId="0"/>
    <xf numFmtId="0" fontId="10" fillId="0" borderId="0">
      <alignment horizontal="center"/>
    </xf>
    <xf numFmtId="0" fontId="11" fillId="0" borderId="0"/>
    <xf numFmtId="0" fontId="14" fillId="0" borderId="0"/>
    <xf numFmtId="0" fontId="2" fillId="0" borderId="0"/>
    <xf numFmtId="0" fontId="18" fillId="0" borderId="0"/>
    <xf numFmtId="0" fontId="1" fillId="0" borderId="0"/>
    <xf numFmtId="0" fontId="11" fillId="0" borderId="0"/>
  </cellStyleXfs>
  <cellXfs count="229">
    <xf numFmtId="0" fontId="0" fillId="0" borderId="0" xfId="0"/>
    <xf numFmtId="0" fontId="3" fillId="0" borderId="0" xfId="1"/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horizontal="left" vertical="center" wrapText="1"/>
    </xf>
    <xf numFmtId="0" fontId="5" fillId="0" borderId="0" xfId="1" applyFont="1" applyBorder="1" applyAlignment="1">
      <alignment vertical="center" wrapText="1"/>
    </xf>
    <xf numFmtId="0" fontId="4" fillId="0" borderId="0" xfId="1" applyFont="1" applyBorder="1"/>
    <xf numFmtId="4" fontId="4" fillId="0" borderId="0" xfId="1" applyNumberFormat="1" applyFont="1" applyBorder="1" applyAlignment="1">
      <alignment horizontal="right"/>
    </xf>
    <xf numFmtId="4" fontId="9" fillId="0" borderId="0" xfId="1" applyNumberFormat="1" applyFont="1" applyBorder="1" applyAlignment="1">
      <alignment horizontal="right"/>
    </xf>
    <xf numFmtId="49" fontId="10" fillId="2" borderId="1" xfId="0" applyNumberFormat="1" applyFont="1" applyFill="1" applyBorder="1" applyAlignment="1">
      <alignment horizontal="left" vertical="top" wrapText="1"/>
    </xf>
    <xf numFmtId="4" fontId="0" fillId="0" borderId="0" xfId="0" applyNumberFormat="1"/>
    <xf numFmtId="14" fontId="0" fillId="4" borderId="1" xfId="0" applyNumberFormat="1" applyFill="1" applyBorder="1"/>
    <xf numFmtId="165" fontId="0" fillId="0" borderId="1" xfId="0" applyNumberFormat="1" applyBorder="1"/>
    <xf numFmtId="14" fontId="0" fillId="0" borderId="0" xfId="0" applyNumberFormat="1"/>
    <xf numFmtId="0" fontId="12" fillId="0" borderId="0" xfId="4" applyFont="1" applyAlignment="1"/>
    <xf numFmtId="0" fontId="14" fillId="0" borderId="0" xfId="4"/>
    <xf numFmtId="0" fontId="2" fillId="0" borderId="0" xfId="5"/>
    <xf numFmtId="0" fontId="15" fillId="0" borderId="0" xfId="4" applyFont="1"/>
    <xf numFmtId="0" fontId="15" fillId="0" borderId="0" xfId="4" applyFont="1" applyAlignment="1">
      <alignment vertical="center"/>
    </xf>
    <xf numFmtId="0" fontId="12" fillId="0" borderId="0" xfId="4" applyFont="1"/>
    <xf numFmtId="0" fontId="16" fillId="0" borderId="0" xfId="4" applyFont="1"/>
    <xf numFmtId="0" fontId="16" fillId="0" borderId="0" xfId="4" applyFont="1" applyFill="1" applyAlignment="1">
      <alignment vertical="center" wrapText="1"/>
    </xf>
    <xf numFmtId="49" fontId="15" fillId="0" borderId="0" xfId="4" applyNumberFormat="1" applyFont="1"/>
    <xf numFmtId="0" fontId="17" fillId="0" borderId="0" xfId="5" applyFont="1" applyFill="1" applyBorder="1"/>
    <xf numFmtId="0" fontId="21" fillId="0" borderId="8" xfId="4" applyFont="1" applyBorder="1" applyAlignment="1">
      <alignment horizontal="center"/>
    </xf>
    <xf numFmtId="0" fontId="2" fillId="0" borderId="8" xfId="5" applyBorder="1"/>
    <xf numFmtId="0" fontId="17" fillId="0" borderId="8" xfId="5" applyFont="1" applyBorder="1"/>
    <xf numFmtId="0" fontId="21" fillId="0" borderId="0" xfId="4" applyFont="1" applyBorder="1" applyAlignment="1">
      <alignment horizontal="center"/>
    </xf>
    <xf numFmtId="0" fontId="17" fillId="0" borderId="0" xfId="5" applyFont="1"/>
    <xf numFmtId="0" fontId="22" fillId="0" borderId="0" xfId="4" applyFont="1" applyBorder="1" applyAlignment="1"/>
    <xf numFmtId="0" fontId="15" fillId="0" borderId="0" xfId="0" applyFont="1" applyAlignment="1">
      <alignment vertical="center"/>
    </xf>
    <xf numFmtId="0" fontId="17" fillId="0" borderId="0" xfId="0" applyFont="1"/>
    <xf numFmtId="0" fontId="15" fillId="0" borderId="0" xfId="0" applyFont="1"/>
    <xf numFmtId="0" fontId="20" fillId="0" borderId="0" xfId="0" applyFont="1"/>
    <xf numFmtId="0" fontId="15" fillId="0" borderId="0" xfId="0" applyFont="1" applyAlignment="1">
      <alignment horizont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4" fontId="17" fillId="0" borderId="1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167" fontId="17" fillId="0" borderId="1" xfId="0" applyNumberFormat="1" applyFont="1" applyBorder="1" applyAlignment="1">
      <alignment horizontal="center" vertical="center"/>
    </xf>
    <xf numFmtId="4" fontId="15" fillId="0" borderId="1" xfId="0" applyNumberFormat="1" applyFont="1" applyBorder="1" applyAlignment="1">
      <alignment horizontal="center" vertical="center"/>
    </xf>
    <xf numFmtId="166" fontId="20" fillId="0" borderId="1" xfId="0" applyNumberFormat="1" applyFont="1" applyBorder="1" applyAlignment="1">
      <alignment horizontal="center" vertical="center"/>
    </xf>
    <xf numFmtId="4" fontId="20" fillId="0" borderId="1" xfId="0" applyNumberFormat="1" applyFont="1" applyBorder="1" applyAlignment="1">
      <alignment horizontal="center" vertical="center"/>
    </xf>
    <xf numFmtId="167" fontId="20" fillId="0" borderId="1" xfId="0" applyNumberFormat="1" applyFont="1" applyBorder="1" applyAlignment="1">
      <alignment horizontal="center" vertical="center"/>
    </xf>
    <xf numFmtId="0" fontId="15" fillId="0" borderId="1" xfId="0" applyFont="1" applyBorder="1"/>
    <xf numFmtId="3" fontId="17" fillId="0" borderId="1" xfId="0" applyNumberFormat="1" applyFont="1" applyBorder="1" applyAlignment="1">
      <alignment horizontal="center" vertical="center"/>
    </xf>
    <xf numFmtId="10" fontId="23" fillId="0" borderId="0" xfId="0" applyNumberFormat="1" applyFont="1"/>
    <xf numFmtId="0" fontId="15" fillId="0" borderId="0" xfId="0" applyFont="1" applyBorder="1"/>
    <xf numFmtId="4" fontId="17" fillId="0" borderId="0" xfId="0" applyNumberFormat="1" applyFont="1" applyBorder="1" applyAlignment="1">
      <alignment horizontal="center" vertical="center"/>
    </xf>
    <xf numFmtId="168" fontId="17" fillId="0" borderId="0" xfId="0" applyNumberFormat="1" applyFont="1" applyAlignment="1">
      <alignment horizontal="center" vertical="top"/>
    </xf>
    <xf numFmtId="0" fontId="15" fillId="0" borderId="0" xfId="0" applyFont="1" applyAlignment="1">
      <alignment horizontal="left" vertical="top" wrapText="1"/>
    </xf>
    <xf numFmtId="2" fontId="0" fillId="0" borderId="1" xfId="0" applyNumberFormat="1" applyBorder="1"/>
    <xf numFmtId="10" fontId="15" fillId="0" borderId="5" xfId="0" applyNumberFormat="1" applyFont="1" applyFill="1" applyBorder="1" applyAlignment="1">
      <alignment vertical="center"/>
    </xf>
    <xf numFmtId="0" fontId="15" fillId="0" borderId="7" xfId="0" applyFont="1" applyFill="1" applyBorder="1" applyAlignment="1">
      <alignment vertical="center"/>
    </xf>
    <xf numFmtId="0" fontId="15" fillId="5" borderId="1" xfId="0" applyFont="1" applyFill="1" applyBorder="1" applyAlignment="1">
      <alignment vertical="center"/>
    </xf>
    <xf numFmtId="0" fontId="23" fillId="0" borderId="0" xfId="0" applyFont="1"/>
    <xf numFmtId="4" fontId="23" fillId="0" borderId="0" xfId="0" applyNumberFormat="1" applyFont="1"/>
    <xf numFmtId="9" fontId="23" fillId="0" borderId="0" xfId="0" applyNumberFormat="1" applyFont="1"/>
    <xf numFmtId="0" fontId="22" fillId="0" borderId="1" xfId="0" applyFont="1" applyBorder="1" applyAlignment="1">
      <alignment wrapText="1"/>
    </xf>
    <xf numFmtId="49" fontId="15" fillId="2" borderId="1" xfId="0" applyNumberFormat="1" applyFont="1" applyFill="1" applyBorder="1" applyAlignment="1">
      <alignment horizontal="left" vertical="top" wrapText="1"/>
    </xf>
    <xf numFmtId="49" fontId="22" fillId="2" borderId="1" xfId="0" applyNumberFormat="1" applyFont="1" applyFill="1" applyBorder="1" applyAlignment="1">
      <alignment horizontal="left" vertical="top" wrapText="1"/>
    </xf>
    <xf numFmtId="166" fontId="15" fillId="0" borderId="1" xfId="0" applyNumberFormat="1" applyFont="1" applyBorder="1" applyAlignment="1">
      <alignment horizontal="center" vertical="center"/>
    </xf>
    <xf numFmtId="167" fontId="15" fillId="0" borderId="1" xfId="0" applyNumberFormat="1" applyFont="1" applyBorder="1" applyAlignment="1">
      <alignment horizontal="center" vertical="center"/>
    </xf>
    <xf numFmtId="10" fontId="0" fillId="0" borderId="1" xfId="0" applyNumberFormat="1" applyFill="1" applyBorder="1" applyAlignment="1">
      <alignment vertical="center"/>
    </xf>
    <xf numFmtId="164" fontId="0" fillId="0" borderId="1" xfId="0" applyNumberFormat="1" applyFill="1" applyBorder="1" applyAlignment="1">
      <alignment vertical="center"/>
    </xf>
    <xf numFmtId="164" fontId="0" fillId="4" borderId="1" xfId="0" applyNumberFormat="1" applyFill="1" applyBorder="1" applyAlignment="1">
      <alignment vertical="center"/>
    </xf>
    <xf numFmtId="164" fontId="0" fillId="3" borderId="1" xfId="0" applyNumberFormat="1" applyFill="1" applyBorder="1" applyAlignment="1">
      <alignment vertical="center"/>
    </xf>
    <xf numFmtId="0" fontId="26" fillId="0" borderId="0" xfId="0" applyFont="1"/>
    <xf numFmtId="0" fontId="26" fillId="0" borderId="1" xfId="0" applyFont="1" applyBorder="1"/>
    <xf numFmtId="0" fontId="26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4" fontId="26" fillId="0" borderId="1" xfId="0" applyNumberFormat="1" applyFont="1" applyBorder="1"/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0" borderId="0" xfId="0" applyFont="1" applyAlignment="1">
      <alignment vertical="center"/>
    </xf>
    <xf numFmtId="49" fontId="15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49" fontId="12" fillId="0" borderId="0" xfId="0" applyNumberFormat="1" applyFont="1" applyAlignment="1">
      <alignment vertical="center"/>
    </xf>
    <xf numFmtId="49" fontId="13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49" fontId="13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49" fontId="25" fillId="0" borderId="1" xfId="0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49" fontId="13" fillId="6" borderId="5" xfId="0" applyNumberFormat="1" applyFont="1" applyFill="1" applyBorder="1" applyAlignment="1">
      <alignment horizontal="center" vertical="center"/>
    </xf>
    <xf numFmtId="49" fontId="24" fillId="0" borderId="1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0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0" fontId="24" fillId="0" borderId="10" xfId="0" applyFont="1" applyBorder="1" applyAlignment="1">
      <alignment vertical="center"/>
    </xf>
    <xf numFmtId="10" fontId="24" fillId="0" borderId="1" xfId="0" applyNumberFormat="1" applyFont="1" applyBorder="1" applyAlignment="1">
      <alignment horizontal="center" vertical="center"/>
    </xf>
    <xf numFmtId="3" fontId="24" fillId="0" borderId="0" xfId="0" applyNumberFormat="1" applyFont="1" applyAlignment="1">
      <alignment vertical="center"/>
    </xf>
    <xf numFmtId="4" fontId="24" fillId="0" borderId="1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49" fontId="24" fillId="0" borderId="5" xfId="0" applyNumberFormat="1" applyFont="1" applyBorder="1" applyAlignment="1">
      <alignment horizontal="center" vertical="center"/>
    </xf>
    <xf numFmtId="4" fontId="13" fillId="0" borderId="1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3" fontId="24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24" fillId="6" borderId="6" xfId="0" applyFont="1" applyFill="1" applyBorder="1" applyAlignment="1">
      <alignment vertical="center"/>
    </xf>
    <xf numFmtId="0" fontId="10" fillId="6" borderId="7" xfId="0" applyFont="1" applyFill="1" applyBorder="1" applyAlignment="1">
      <alignment vertical="center"/>
    </xf>
    <xf numFmtId="0" fontId="10" fillId="0" borderId="2" xfId="0" applyFont="1" applyBorder="1" applyAlignment="1">
      <alignment vertical="center" wrapText="1"/>
    </xf>
    <xf numFmtId="4" fontId="24" fillId="0" borderId="1" xfId="0" applyNumberFormat="1" applyFont="1" applyBorder="1" applyAlignment="1">
      <alignment horizontal="center" vertical="center" wrapText="1"/>
    </xf>
    <xf numFmtId="3" fontId="24" fillId="0" borderId="1" xfId="0" applyNumberFormat="1" applyFont="1" applyBorder="1" applyAlignment="1">
      <alignment vertical="center" wrapText="1"/>
    </xf>
    <xf numFmtId="3" fontId="24" fillId="0" borderId="1" xfId="0" applyNumberFormat="1" applyFont="1" applyBorder="1" applyAlignment="1">
      <alignment horizontal="center" vertical="center" wrapText="1"/>
    </xf>
    <xf numFmtId="4" fontId="13" fillId="0" borderId="5" xfId="0" applyNumberFormat="1" applyFont="1" applyBorder="1" applyAlignment="1">
      <alignment horizontal="right" vertical="center"/>
    </xf>
    <xf numFmtId="0" fontId="13" fillId="0" borderId="7" xfId="0" applyFont="1" applyBorder="1" applyAlignment="1">
      <alignment vertical="center"/>
    </xf>
    <xf numFmtId="49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right" vertical="center" wrapText="1"/>
    </xf>
    <xf numFmtId="0" fontId="24" fillId="0" borderId="8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Fill="1"/>
    <xf numFmtId="4" fontId="16" fillId="0" borderId="0" xfId="4" applyNumberFormat="1" applyFont="1" applyAlignment="1">
      <alignment vertical="center" wrapText="1"/>
    </xf>
    <xf numFmtId="0" fontId="29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14" fontId="30" fillId="0" borderId="1" xfId="0" applyNumberFormat="1" applyFont="1" applyBorder="1" applyAlignment="1">
      <alignment horizontal="center" vertical="center" wrapText="1"/>
    </xf>
    <xf numFmtId="14" fontId="30" fillId="0" borderId="0" xfId="0" applyNumberFormat="1" applyFont="1" applyBorder="1" applyAlignment="1">
      <alignment horizontal="left" vertical="center" wrapText="1"/>
    </xf>
    <xf numFmtId="49" fontId="3" fillId="0" borderId="0" xfId="6" applyNumberFormat="1" applyFont="1" applyFill="1"/>
    <xf numFmtId="49" fontId="18" fillId="0" borderId="0" xfId="6" applyNumberFormat="1" applyFill="1"/>
    <xf numFmtId="0" fontId="18" fillId="0" borderId="0" xfId="6" applyFill="1"/>
    <xf numFmtId="49" fontId="3" fillId="0" borderId="0" xfId="6" quotePrefix="1" applyNumberFormat="1" applyFont="1" applyFill="1"/>
    <xf numFmtId="0" fontId="3" fillId="0" borderId="0" xfId="6" applyFont="1" applyFill="1"/>
    <xf numFmtId="0" fontId="19" fillId="0" borderId="0" xfId="6" applyFont="1" applyFill="1"/>
    <xf numFmtId="49" fontId="3" fillId="0" borderId="0" xfId="6" quotePrefix="1" applyNumberFormat="1" applyFont="1" applyFill="1" applyAlignment="1">
      <alignment horizontal="left"/>
    </xf>
    <xf numFmtId="49" fontId="3" fillId="0" borderId="0" xfId="6" applyNumberFormat="1" applyFont="1" applyFill="1" applyAlignment="1">
      <alignment horizontal="left" wrapText="1"/>
    </xf>
    <xf numFmtId="49" fontId="19" fillId="0" borderId="0" xfId="6" applyNumberFormat="1" applyFont="1" applyFill="1"/>
    <xf numFmtId="49" fontId="20" fillId="0" borderId="0" xfId="4" applyNumberFormat="1" applyFont="1" applyFill="1"/>
    <xf numFmtId="49" fontId="15" fillId="0" borderId="0" xfId="4" applyNumberFormat="1" applyFont="1" applyFill="1"/>
    <xf numFmtId="0" fontId="15" fillId="0" borderId="0" xfId="4" applyFont="1" applyFill="1"/>
    <xf numFmtId="0" fontId="14" fillId="0" borderId="0" xfId="4" applyFill="1"/>
    <xf numFmtId="0" fontId="2" fillId="0" borderId="0" xfId="5" applyFill="1"/>
    <xf numFmtId="0" fontId="15" fillId="0" borderId="1" xfId="0" applyFont="1" applyBorder="1" applyAlignment="1">
      <alignment vertical="center" wrapText="1"/>
    </xf>
    <xf numFmtId="0" fontId="17" fillId="0" borderId="0" xfId="7" applyFont="1"/>
    <xf numFmtId="0" fontId="12" fillId="0" borderId="0" xfId="5" applyFont="1" applyAlignment="1">
      <alignment horizontal="center" vertical="center" wrapText="1"/>
    </xf>
    <xf numFmtId="0" fontId="28" fillId="0" borderId="0" xfId="7" applyFont="1" applyAlignment="1">
      <alignment vertical="center"/>
    </xf>
    <xf numFmtId="165" fontId="12" fillId="0" borderId="0" xfId="7" applyNumberFormat="1" applyFont="1" applyAlignment="1">
      <alignment vertical="center"/>
    </xf>
    <xf numFmtId="0" fontId="12" fillId="0" borderId="0" xfId="7" applyFont="1" applyAlignment="1">
      <alignment vertical="center"/>
    </xf>
    <xf numFmtId="0" fontId="15" fillId="0" borderId="0" xfId="7" applyFont="1"/>
    <xf numFmtId="0" fontId="1" fillId="0" borderId="0" xfId="7"/>
    <xf numFmtId="14" fontId="12" fillId="0" borderId="0" xfId="7" applyNumberFormat="1" applyFont="1" applyFill="1" applyAlignment="1">
      <alignment vertical="center"/>
    </xf>
    <xf numFmtId="0" fontId="17" fillId="7" borderId="1" xfId="7" applyFont="1" applyFill="1" applyBorder="1" applyAlignment="1">
      <alignment vertical="center" wrapText="1"/>
    </xf>
    <xf numFmtId="0" fontId="17" fillId="7" borderId="2" xfId="7" applyFont="1" applyFill="1" applyBorder="1" applyAlignment="1">
      <alignment vertical="center" wrapText="1"/>
    </xf>
    <xf numFmtId="0" fontId="17" fillId="7" borderId="1" xfId="7" applyFont="1" applyFill="1" applyBorder="1" applyAlignment="1">
      <alignment horizontal="center" vertical="center" wrapText="1"/>
    </xf>
    <xf numFmtId="0" fontId="15" fillId="0" borderId="2" xfId="3" applyFont="1" applyFill="1" applyBorder="1" applyAlignment="1">
      <alignment horizontal="center"/>
    </xf>
    <xf numFmtId="0" fontId="15" fillId="0" borderId="0" xfId="0" applyFont="1" applyFill="1" applyAlignment="1">
      <alignment vertical="center"/>
    </xf>
    <xf numFmtId="49" fontId="12" fillId="8" borderId="2" xfId="3" applyNumberFormat="1" applyFont="1" applyFill="1" applyBorder="1" applyAlignment="1">
      <alignment horizontal="center" vertical="center"/>
    </xf>
    <xf numFmtId="0" fontId="28" fillId="8" borderId="1" xfId="8" applyFont="1" applyFill="1" applyBorder="1" applyAlignment="1">
      <alignment horizontal="center" vertical="center" wrapText="1"/>
    </xf>
    <xf numFmtId="4" fontId="12" fillId="8" borderId="2" xfId="3" applyNumberFormat="1" applyFont="1" applyFill="1" applyBorder="1" applyAlignment="1">
      <alignment horizontal="center" vertical="center"/>
    </xf>
    <xf numFmtId="49" fontId="15" fillId="0" borderId="2" xfId="3" applyNumberFormat="1" applyFont="1" applyFill="1" applyBorder="1" applyAlignment="1">
      <alignment horizontal="center" vertical="center"/>
    </xf>
    <xf numFmtId="0" fontId="32" fillId="0" borderId="1" xfId="7" applyFont="1" applyFill="1" applyBorder="1" applyAlignment="1">
      <alignment vertical="center" wrapText="1"/>
    </xf>
    <xf numFmtId="0" fontId="31" fillId="0" borderId="1" xfId="0" applyFont="1" applyFill="1" applyBorder="1" applyAlignment="1">
      <alignment horizontal="right" vertical="center"/>
    </xf>
    <xf numFmtId="4" fontId="31" fillId="0" borderId="1" xfId="0" applyNumberFormat="1" applyFont="1" applyFill="1" applyBorder="1" applyAlignment="1">
      <alignment horizontal="right" vertical="center"/>
    </xf>
    <xf numFmtId="0" fontId="31" fillId="2" borderId="1" xfId="7" applyFont="1" applyFill="1" applyBorder="1" applyAlignment="1">
      <alignment horizontal="left" vertical="center" wrapText="1"/>
    </xf>
    <xf numFmtId="0" fontId="17" fillId="0" borderId="1" xfId="7" applyFont="1" applyFill="1" applyBorder="1" applyAlignment="1">
      <alignment horizontal="left" vertical="center" wrapText="1"/>
    </xf>
    <xf numFmtId="4" fontId="15" fillId="0" borderId="2" xfId="3" applyNumberFormat="1" applyFont="1" applyFill="1" applyBorder="1" applyAlignment="1">
      <alignment horizontal="right" vertical="center"/>
    </xf>
    <xf numFmtId="0" fontId="31" fillId="0" borderId="0" xfId="0" applyFont="1" applyFill="1" applyBorder="1"/>
    <xf numFmtId="49" fontId="31" fillId="0" borderId="1" xfId="0" applyNumberFormat="1" applyFont="1" applyFill="1" applyBorder="1" applyAlignment="1">
      <alignment horizontal="center" vertical="top" wrapText="1"/>
    </xf>
    <xf numFmtId="0" fontId="31" fillId="0" borderId="0" xfId="0" applyFont="1" applyFill="1"/>
    <xf numFmtId="0" fontId="28" fillId="7" borderId="1" xfId="7" applyFont="1" applyFill="1" applyBorder="1" applyAlignment="1">
      <alignment vertical="center" wrapText="1"/>
    </xf>
    <xf numFmtId="4" fontId="28" fillId="7" borderId="1" xfId="7" applyNumberFormat="1" applyFont="1" applyFill="1" applyBorder="1" applyAlignment="1">
      <alignment horizontal="center" vertical="center" wrapText="1"/>
    </xf>
    <xf numFmtId="0" fontId="29" fillId="7" borderId="5" xfId="0" applyFont="1" applyFill="1" applyBorder="1" applyAlignment="1">
      <alignment horizontal="center" vertical="center" wrapText="1"/>
    </xf>
    <xf numFmtId="0" fontId="29" fillId="7" borderId="6" xfId="0" applyFont="1" applyFill="1" applyBorder="1" applyAlignment="1">
      <alignment horizontal="center" vertical="center" wrapText="1"/>
    </xf>
    <xf numFmtId="0" fontId="29" fillId="7" borderId="7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right" vertical="center"/>
    </xf>
    <xf numFmtId="0" fontId="29" fillId="0" borderId="0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5" fillId="0" borderId="0" xfId="1" applyFont="1" applyFill="1" applyBorder="1" applyAlignment="1">
      <alignment horizontal="left" vertical="top" wrapText="1"/>
    </xf>
    <xf numFmtId="0" fontId="4" fillId="0" borderId="0" xfId="1" applyFont="1" applyBorder="1" applyAlignment="1">
      <alignment horizontal="center"/>
    </xf>
    <xf numFmtId="0" fontId="5" fillId="0" borderId="0" xfId="1" quotePrefix="1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 wrapText="1"/>
    </xf>
    <xf numFmtId="49" fontId="6" fillId="0" borderId="0" xfId="1" quotePrefix="1" applyNumberFormat="1" applyFont="1" applyAlignment="1">
      <alignment horizontal="center" wrapText="1"/>
    </xf>
    <xf numFmtId="0" fontId="6" fillId="0" borderId="0" xfId="1" applyFont="1" applyAlignment="1">
      <alignment horizontal="center" wrapText="1"/>
    </xf>
    <xf numFmtId="0" fontId="5" fillId="0" borderId="0" xfId="1" applyFont="1" applyBorder="1" applyAlignment="1">
      <alignment horizontal="left" vertical="center" wrapText="1"/>
    </xf>
    <xf numFmtId="0" fontId="5" fillId="0" borderId="0" xfId="1" applyFont="1" applyBorder="1" applyAlignment="1">
      <alignment vertical="center" wrapText="1"/>
    </xf>
    <xf numFmtId="0" fontId="5" fillId="0" borderId="0" xfId="1" applyFont="1" applyBorder="1" applyAlignment="1">
      <alignment horizontal="left" vertical="top" wrapText="1"/>
    </xf>
    <xf numFmtId="0" fontId="4" fillId="0" borderId="0" xfId="1" applyFont="1" applyBorder="1" applyAlignment="1">
      <alignment horizontal="center" vertical="center" wrapText="1"/>
    </xf>
    <xf numFmtId="0" fontId="27" fillId="0" borderId="0" xfId="0" applyFont="1" applyBorder="1" applyAlignment="1">
      <alignment vertical="center" wrapText="1"/>
    </xf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5" fillId="5" borderId="9" xfId="0" applyFont="1" applyFill="1" applyBorder="1" applyAlignment="1">
      <alignment horizontal="left" vertical="top"/>
    </xf>
    <xf numFmtId="0" fontId="15" fillId="5" borderId="8" xfId="0" applyFont="1" applyFill="1" applyBorder="1" applyAlignment="1">
      <alignment horizontal="left" vertical="top"/>
    </xf>
    <xf numFmtId="0" fontId="15" fillId="0" borderId="5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 wrapText="1"/>
    </xf>
    <xf numFmtId="0" fontId="15" fillId="0" borderId="7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2" fillId="0" borderId="8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2" fillId="0" borderId="0" xfId="0" applyFont="1" applyAlignment="1">
      <alignment horizontal="center" vertical="center" wrapText="1"/>
    </xf>
    <xf numFmtId="0" fontId="12" fillId="0" borderId="0" xfId="0" quotePrefix="1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 vertical="top" wrapText="1"/>
    </xf>
    <xf numFmtId="0" fontId="15" fillId="0" borderId="1" xfId="0" applyFont="1" applyFill="1" applyBorder="1" applyAlignment="1">
      <alignment horizontal="left" vertical="center"/>
    </xf>
    <xf numFmtId="0" fontId="15" fillId="4" borderId="5" xfId="0" applyFont="1" applyFill="1" applyBorder="1" applyAlignment="1">
      <alignment horizontal="center" vertical="center" wrapText="1"/>
    </xf>
    <xf numFmtId="0" fontId="15" fillId="4" borderId="6" xfId="0" applyFont="1" applyFill="1" applyBorder="1" applyAlignment="1">
      <alignment horizontal="center" vertical="center" wrapText="1"/>
    </xf>
    <xf numFmtId="0" fontId="15" fillId="4" borderId="7" xfId="0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left" vertical="center" wrapText="1"/>
    </xf>
    <xf numFmtId="0" fontId="15" fillId="5" borderId="7" xfId="0" applyFont="1" applyFill="1" applyBorder="1" applyAlignment="1">
      <alignment horizontal="left" vertical="center" wrapText="1"/>
    </xf>
    <xf numFmtId="49" fontId="3" fillId="0" borderId="0" xfId="6" applyNumberFormat="1" applyFont="1" applyFill="1" applyAlignment="1">
      <alignment horizontal="left" wrapText="1"/>
    </xf>
    <xf numFmtId="0" fontId="22" fillId="0" borderId="9" xfId="4" applyFont="1" applyBorder="1" applyAlignment="1">
      <alignment horizontal="center"/>
    </xf>
    <xf numFmtId="0" fontId="12" fillId="0" borderId="0" xfId="4" applyFont="1" applyAlignment="1">
      <alignment horizontal="center"/>
    </xf>
    <xf numFmtId="49" fontId="12" fillId="0" borderId="0" xfId="4" applyNumberFormat="1" applyFont="1" applyAlignment="1">
      <alignment horizontal="left" vertical="center" wrapText="1"/>
    </xf>
    <xf numFmtId="0" fontId="12" fillId="0" borderId="0" xfId="4" applyNumberFormat="1" applyFont="1" applyAlignment="1">
      <alignment horizontal="left" vertical="center" wrapText="1"/>
    </xf>
    <xf numFmtId="0" fontId="12" fillId="0" borderId="0" xfId="4" applyFont="1" applyAlignment="1">
      <alignment horizontal="left" vertical="center" wrapText="1"/>
    </xf>
    <xf numFmtId="0" fontId="12" fillId="0" borderId="0" xfId="4" applyFont="1" applyFill="1" applyAlignment="1">
      <alignment horizontal="left" vertical="center" wrapText="1"/>
    </xf>
    <xf numFmtId="0" fontId="26" fillId="0" borderId="0" xfId="0" applyFont="1" applyAlignment="1">
      <alignment horizontal="center" vertical="center" wrapText="1"/>
    </xf>
    <xf numFmtId="0" fontId="26" fillId="0" borderId="9" xfId="0" applyFont="1" applyBorder="1" applyAlignment="1">
      <alignment horizontal="center"/>
    </xf>
    <xf numFmtId="0" fontId="13" fillId="0" borderId="6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6" borderId="6" xfId="0" applyFont="1" applyFill="1" applyBorder="1" applyAlignment="1">
      <alignment vertical="center" wrapText="1"/>
    </xf>
    <xf numFmtId="0" fontId="13" fillId="0" borderId="6" xfId="0" applyFont="1" applyBorder="1" applyAlignment="1">
      <alignment vertical="center" wrapText="1"/>
    </xf>
    <xf numFmtId="0" fontId="13" fillId="6" borderId="6" xfId="0" applyFont="1" applyFill="1" applyBorder="1" applyAlignment="1">
      <alignment horizontal="left" vertical="center"/>
    </xf>
    <xf numFmtId="0" fontId="13" fillId="6" borderId="7" xfId="0" applyFont="1" applyFill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12" fillId="0" borderId="0" xfId="5" applyFont="1" applyAlignment="1">
      <alignment horizontal="center" vertical="center" wrapText="1"/>
    </xf>
    <xf numFmtId="0" fontId="28" fillId="0" borderId="0" xfId="7" applyFont="1" applyAlignment="1">
      <alignment horizontal="center" vertical="center" wrapText="1"/>
    </xf>
  </cellXfs>
  <cellStyles count="9">
    <cellStyle name="Обычный" xfId="0" builtinId="0"/>
    <cellStyle name="Обычный 3 2 3" xfId="5"/>
    <cellStyle name="Обычный 3 3 4" xfId="4"/>
    <cellStyle name="Обычный 4" xfId="7"/>
    <cellStyle name="Обычный 4 3" xfId="8"/>
    <cellStyle name="Обычный 4 3 2" xfId="1"/>
    <cellStyle name="Обычный 5 4" xfId="6"/>
    <cellStyle name="СводРасч" xfId="3"/>
    <cellStyle name="Титул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30</xdr:row>
      <xdr:rowOff>1</xdr:rowOff>
    </xdr:to>
    <xdr:sp macro="" textlink="">
      <xdr:nvSpPr>
        <xdr:cNvPr id="2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2667000" y="112395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30</xdr:row>
      <xdr:rowOff>1</xdr:rowOff>
    </xdr:to>
    <xdr:sp macro="" textlink="">
      <xdr:nvSpPr>
        <xdr:cNvPr id="3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2667000" y="112395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30</xdr:row>
      <xdr:rowOff>1</xdr:rowOff>
    </xdr:to>
    <xdr:sp macro="" textlink="">
      <xdr:nvSpPr>
        <xdr:cNvPr id="4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2667000" y="112395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647699</xdr:colOff>
      <xdr:row>29</xdr:row>
      <xdr:rowOff>0</xdr:rowOff>
    </xdr:from>
    <xdr:ext cx="894229" cy="314324"/>
    <xdr:sp macro="" textlink="">
      <xdr:nvSpPr>
        <xdr:cNvPr id="5" name="TextBox 4"/>
        <xdr:cNvSpPr txBox="1"/>
      </xdr:nvSpPr>
      <xdr:spPr>
        <a:xfrm>
          <a:off x="6010274" y="11239500"/>
          <a:ext cx="894229" cy="3143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29</xdr:row>
      <xdr:rowOff>0</xdr:rowOff>
    </xdr:from>
    <xdr:ext cx="304800" cy="190500"/>
    <xdr:sp macro="" textlink="">
      <xdr:nvSpPr>
        <xdr:cNvPr id="6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2667000" y="112395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522895</xdr:colOff>
      <xdr:row>18</xdr:row>
      <xdr:rowOff>190048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38095" cy="36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12</xdr:col>
      <xdr:colOff>503848</xdr:colOff>
      <xdr:row>66</xdr:row>
      <xdr:rowOff>8428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810000"/>
          <a:ext cx="7819048" cy="87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12</xdr:col>
      <xdr:colOff>408609</xdr:colOff>
      <xdr:row>102</xdr:row>
      <xdr:rowOff>8690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763500"/>
          <a:ext cx="7723809" cy="6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12</xdr:col>
      <xdr:colOff>465752</xdr:colOff>
      <xdr:row>128</xdr:row>
      <xdr:rowOff>142286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812000"/>
          <a:ext cx="7780952" cy="47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view="pageBreakPreview" zoomScale="145" zoomScaleNormal="100" zoomScaleSheetLayoutView="145" workbookViewId="0">
      <selection activeCell="D10" sqref="A1:D10"/>
    </sheetView>
  </sheetViews>
  <sheetFormatPr defaultRowHeight="15" x14ac:dyDescent="0.25"/>
  <cols>
    <col min="1" max="1" width="7" customWidth="1"/>
    <col min="2" max="2" width="65.42578125" customWidth="1"/>
    <col min="3" max="3" width="18.5703125" customWidth="1"/>
    <col min="4" max="4" width="18" customWidth="1"/>
  </cols>
  <sheetData>
    <row r="1" spans="1:4" ht="15.75" x14ac:dyDescent="0.25">
      <c r="A1" s="173"/>
      <c r="B1" s="173"/>
      <c r="C1" s="173"/>
      <c r="D1" s="173"/>
    </row>
    <row r="2" spans="1:4" ht="15.75" x14ac:dyDescent="0.25">
      <c r="A2" s="174" t="s">
        <v>137</v>
      </c>
      <c r="B2" s="174"/>
      <c r="C2" s="174"/>
      <c r="D2" s="174"/>
    </row>
    <row r="3" spans="1:4" ht="15.75" x14ac:dyDescent="0.25">
      <c r="A3" s="175" t="s">
        <v>8</v>
      </c>
      <c r="B3" s="175" t="s">
        <v>138</v>
      </c>
      <c r="C3" s="175" t="s">
        <v>139</v>
      </c>
      <c r="D3" s="175"/>
    </row>
    <row r="4" spans="1:4" ht="15.75" x14ac:dyDescent="0.25">
      <c r="A4" s="175"/>
      <c r="B4" s="175"/>
      <c r="C4" s="122" t="s">
        <v>140</v>
      </c>
      <c r="D4" s="122" t="s">
        <v>141</v>
      </c>
    </row>
    <row r="5" spans="1:4" ht="15.75" x14ac:dyDescent="0.25">
      <c r="A5" s="123">
        <v>1</v>
      </c>
      <c r="B5" s="123">
        <v>2</v>
      </c>
      <c r="C5" s="123">
        <v>3</v>
      </c>
      <c r="D5" s="123">
        <v>4</v>
      </c>
    </row>
    <row r="6" spans="1:4" ht="15.75" x14ac:dyDescent="0.25">
      <c r="A6" s="170"/>
      <c r="B6" s="171"/>
      <c r="C6" s="171"/>
      <c r="D6" s="172"/>
    </row>
    <row r="7" spans="1:4" ht="31.5" x14ac:dyDescent="0.25">
      <c r="A7" s="123">
        <v>1</v>
      </c>
      <c r="B7" s="124" t="s">
        <v>142</v>
      </c>
      <c r="C7" s="125" t="s">
        <v>143</v>
      </c>
      <c r="D7" s="125">
        <v>44773</v>
      </c>
    </row>
    <row r="9" spans="1:4" ht="15.75" x14ac:dyDescent="0.25">
      <c r="B9" s="126" t="s">
        <v>144</v>
      </c>
    </row>
  </sheetData>
  <mergeCells count="6">
    <mergeCell ref="A6:D6"/>
    <mergeCell ref="A1:D1"/>
    <mergeCell ref="A2:D2"/>
    <mergeCell ref="A3:A4"/>
    <mergeCell ref="B3:B4"/>
    <mergeCell ref="C3:D3"/>
  </mergeCells>
  <pageMargins left="0.7" right="0.7" top="0.75" bottom="0.75" header="0.3" footer="0.3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"/>
  <sheetViews>
    <sheetView view="pageBreakPreview" zoomScale="60" zoomScaleNormal="120" workbookViewId="0">
      <selection activeCell="C24" sqref="C24"/>
    </sheetView>
  </sheetViews>
  <sheetFormatPr defaultRowHeight="15" x14ac:dyDescent="0.25"/>
  <cols>
    <col min="1" max="1" width="22" style="1" customWidth="1"/>
    <col min="2" max="2" width="21.28515625" style="1" customWidth="1"/>
    <col min="3" max="3" width="62.28515625" style="1" customWidth="1"/>
    <col min="4" max="16384" width="9.140625" style="1"/>
  </cols>
  <sheetData>
    <row r="1" spans="1:3" x14ac:dyDescent="0.25">
      <c r="A1" s="177" t="s">
        <v>0</v>
      </c>
      <c r="B1" s="177"/>
      <c r="C1" s="177"/>
    </row>
    <row r="2" spans="1:3" x14ac:dyDescent="0.25">
      <c r="A2" s="177" t="s">
        <v>1</v>
      </c>
      <c r="B2" s="177"/>
      <c r="C2" s="177"/>
    </row>
    <row r="3" spans="1:3" x14ac:dyDescent="0.25">
      <c r="A3" s="178" t="s">
        <v>2</v>
      </c>
      <c r="B3" s="179"/>
      <c r="C3" s="179"/>
    </row>
    <row r="4" spans="1:3" ht="30" customHeight="1" x14ac:dyDescent="0.25">
      <c r="A4" s="180" t="s">
        <v>11</v>
      </c>
      <c r="B4" s="181"/>
      <c r="C4" s="181"/>
    </row>
    <row r="5" spans="1:3" ht="30" customHeight="1" x14ac:dyDescent="0.25">
      <c r="A5" s="182" t="s">
        <v>155</v>
      </c>
      <c r="B5" s="182"/>
      <c r="C5" s="182"/>
    </row>
    <row r="6" spans="1:3" ht="30" customHeight="1" x14ac:dyDescent="0.25">
      <c r="A6" s="176" t="s">
        <v>156</v>
      </c>
      <c r="B6" s="176"/>
      <c r="C6" s="176"/>
    </row>
    <row r="7" spans="1:3" ht="49.5" customHeight="1" x14ac:dyDescent="0.25">
      <c r="A7" s="184" t="s">
        <v>161</v>
      </c>
      <c r="B7" s="184"/>
      <c r="C7" s="184"/>
    </row>
    <row r="8" spans="1:3" ht="15" customHeight="1" x14ac:dyDescent="0.25">
      <c r="A8" s="185" t="s">
        <v>74</v>
      </c>
      <c r="B8" s="185"/>
      <c r="C8" s="185"/>
    </row>
    <row r="9" spans="1:3" ht="30" customHeight="1" x14ac:dyDescent="0.25">
      <c r="A9" s="176" t="s">
        <v>153</v>
      </c>
      <c r="B9" s="176"/>
      <c r="C9" s="176"/>
    </row>
    <row r="10" spans="1:3" ht="34.5" customHeight="1" x14ac:dyDescent="0.25">
      <c r="A10" s="184" t="s">
        <v>3</v>
      </c>
      <c r="B10" s="184"/>
      <c r="C10" s="184"/>
    </row>
    <row r="11" spans="1:3" ht="74.25" customHeight="1" x14ac:dyDescent="0.25">
      <c r="A11" s="186" t="s">
        <v>136</v>
      </c>
      <c r="B11" s="186"/>
      <c r="C11" s="186"/>
    </row>
    <row r="12" spans="1:3" ht="28.5" customHeight="1" x14ac:dyDescent="0.25">
      <c r="A12" s="183" t="s">
        <v>160</v>
      </c>
      <c r="B12" s="183"/>
      <c r="C12" s="183"/>
    </row>
    <row r="13" spans="1:3" ht="18" customHeight="1" x14ac:dyDescent="0.25">
      <c r="A13" s="2" t="s">
        <v>154</v>
      </c>
      <c r="B13" s="3"/>
      <c r="C13" s="3"/>
    </row>
    <row r="14" spans="1:3" ht="21.75" customHeight="1" x14ac:dyDescent="0.25">
      <c r="A14" s="182" t="s">
        <v>4</v>
      </c>
      <c r="B14" s="182"/>
      <c r="C14" s="182"/>
    </row>
    <row r="15" spans="1:3" x14ac:dyDescent="0.25">
      <c r="A15" s="4"/>
      <c r="B15" s="4"/>
      <c r="C15" s="4"/>
    </row>
    <row r="16" spans="1:3" x14ac:dyDescent="0.25">
      <c r="A16" s="5" t="s">
        <v>5</v>
      </c>
      <c r="B16" s="6"/>
      <c r="C16" s="5"/>
    </row>
    <row r="17" spans="1:3" x14ac:dyDescent="0.25">
      <c r="A17" s="183"/>
      <c r="B17" s="183"/>
      <c r="C17" s="183"/>
    </row>
    <row r="18" spans="1:3" x14ac:dyDescent="0.25">
      <c r="A18" s="5"/>
      <c r="B18" s="7">
        <f>НМЦК!G24</f>
        <v>2187426.5485783382</v>
      </c>
      <c r="C18" s="5" t="s">
        <v>6</v>
      </c>
    </row>
  </sheetData>
  <mergeCells count="14">
    <mergeCell ref="A14:C14"/>
    <mergeCell ref="A17:C17"/>
    <mergeCell ref="A7:C7"/>
    <mergeCell ref="A8:C8"/>
    <mergeCell ref="A9:C9"/>
    <mergeCell ref="A10:C10"/>
    <mergeCell ref="A12:C12"/>
    <mergeCell ref="A11:C11"/>
    <mergeCell ref="A6:C6"/>
    <mergeCell ref="A1:C1"/>
    <mergeCell ref="A2:C2"/>
    <mergeCell ref="A3:C3"/>
    <mergeCell ref="A4:C4"/>
    <mergeCell ref="A5:C5"/>
  </mergeCells>
  <pageMargins left="0.7" right="0.7" top="0.75" bottom="0.75" header="0.3" footer="0.3"/>
  <pageSetup paperSize="9" scale="8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"/>
  <sheetViews>
    <sheetView topLeftCell="A7" zoomScale="80" zoomScaleNormal="80" workbookViewId="0">
      <selection activeCell="M11" sqref="M11"/>
    </sheetView>
  </sheetViews>
  <sheetFormatPr defaultRowHeight="15" x14ac:dyDescent="0.25"/>
  <cols>
    <col min="1" max="1" width="40" customWidth="1"/>
    <col min="2" max="2" width="25.140625" customWidth="1"/>
    <col min="3" max="3" width="15.28515625" customWidth="1"/>
    <col min="4" max="4" width="25.85546875" customWidth="1"/>
    <col min="5" max="5" width="15.28515625" customWidth="1"/>
    <col min="6" max="6" width="19.7109375" customWidth="1"/>
    <col min="7" max="7" width="26.7109375" customWidth="1"/>
    <col min="8" max="8" width="14.140625" customWidth="1"/>
    <col min="9" max="9" width="21.5703125" bestFit="1" customWidth="1"/>
  </cols>
  <sheetData>
    <row r="1" spans="1:9" ht="37.5" customHeight="1" x14ac:dyDescent="0.25">
      <c r="A1" s="198" t="s">
        <v>72</v>
      </c>
      <c r="B1" s="198"/>
      <c r="C1" s="198"/>
      <c r="D1" s="198"/>
      <c r="E1" s="198"/>
      <c r="F1" s="198"/>
      <c r="G1" s="198"/>
    </row>
    <row r="2" spans="1:9" ht="39" customHeight="1" x14ac:dyDescent="0.25">
      <c r="A2" s="29" t="s">
        <v>7</v>
      </c>
      <c r="B2" s="199" t="s">
        <v>70</v>
      </c>
      <c r="C2" s="200"/>
      <c r="D2" s="200"/>
      <c r="E2" s="200"/>
      <c r="F2" s="200"/>
      <c r="G2" s="200"/>
    </row>
    <row r="3" spans="1:9" ht="27" customHeight="1" x14ac:dyDescent="0.25">
      <c r="A3" s="29" t="s">
        <v>19</v>
      </c>
      <c r="B3" s="195" t="s">
        <v>71</v>
      </c>
      <c r="C3" s="195"/>
      <c r="D3" s="195"/>
      <c r="E3" s="195"/>
      <c r="F3" s="195"/>
      <c r="G3" s="195"/>
    </row>
    <row r="4" spans="1:9" ht="15.75" x14ac:dyDescent="0.25">
      <c r="A4" s="30"/>
      <c r="B4" s="30"/>
      <c r="C4" s="30"/>
      <c r="D4" s="30"/>
      <c r="E4" s="30"/>
      <c r="F4" s="30"/>
      <c r="G4" s="30"/>
    </row>
    <row r="5" spans="1:9" ht="15.75" x14ac:dyDescent="0.25">
      <c r="A5" s="31" t="s">
        <v>20</v>
      </c>
      <c r="B5" s="30"/>
      <c r="C5" s="30"/>
      <c r="D5" s="30"/>
      <c r="E5" s="30"/>
      <c r="F5" s="30"/>
      <c r="G5" s="30"/>
    </row>
    <row r="6" spans="1:9" ht="15.75" x14ac:dyDescent="0.25">
      <c r="A6" s="201"/>
      <c r="B6" s="201"/>
      <c r="C6" s="201"/>
      <c r="D6" s="201"/>
      <c r="E6" s="201"/>
      <c r="F6" s="201"/>
      <c r="G6" s="201"/>
    </row>
    <row r="7" spans="1:9" ht="15.75" x14ac:dyDescent="0.25">
      <c r="A7" s="31" t="s">
        <v>134</v>
      </c>
      <c r="B7" s="32"/>
      <c r="C7" s="32"/>
      <c r="D7" s="30"/>
      <c r="E7" s="30"/>
      <c r="F7" s="30"/>
      <c r="G7" s="30"/>
    </row>
    <row r="8" spans="1:9" ht="15.75" x14ac:dyDescent="0.25">
      <c r="A8" s="31" t="s">
        <v>135</v>
      </c>
      <c r="B8" s="31"/>
      <c r="C8" s="31"/>
      <c r="D8" s="31"/>
      <c r="E8" s="31"/>
      <c r="F8" s="31"/>
      <c r="G8" s="31"/>
    </row>
    <row r="9" spans="1:9" ht="21" customHeight="1" x14ac:dyDescent="0.25">
      <c r="A9" s="120" t="s">
        <v>73</v>
      </c>
      <c r="B9" s="31"/>
      <c r="C9" s="31"/>
      <c r="D9" s="31"/>
      <c r="E9" s="31"/>
      <c r="F9" s="31"/>
      <c r="G9" s="30"/>
    </row>
    <row r="10" spans="1:9" ht="15.75" x14ac:dyDescent="0.25">
      <c r="A10" s="30"/>
      <c r="B10" s="30"/>
      <c r="C10" s="30"/>
      <c r="D10" s="30"/>
      <c r="E10" s="30"/>
      <c r="F10" s="30"/>
      <c r="G10" s="33" t="s">
        <v>56</v>
      </c>
    </row>
    <row r="11" spans="1:9" ht="129" customHeight="1" x14ac:dyDescent="0.25">
      <c r="A11" s="34" t="s">
        <v>57</v>
      </c>
      <c r="B11" s="35" t="s">
        <v>69</v>
      </c>
      <c r="C11" s="35" t="s">
        <v>58</v>
      </c>
      <c r="D11" s="35" t="s">
        <v>22</v>
      </c>
      <c r="E11" s="35" t="s">
        <v>23</v>
      </c>
      <c r="F11" s="35" t="s">
        <v>24</v>
      </c>
      <c r="G11" s="35" t="s">
        <v>159</v>
      </c>
    </row>
    <row r="12" spans="1:9" ht="15.75" x14ac:dyDescent="0.25">
      <c r="A12" s="36">
        <v>1</v>
      </c>
      <c r="B12" s="36">
        <v>2</v>
      </c>
      <c r="C12" s="36">
        <v>3</v>
      </c>
      <c r="D12" s="36">
        <v>4</v>
      </c>
      <c r="E12" s="36">
        <v>5</v>
      </c>
      <c r="F12" s="36">
        <v>6</v>
      </c>
      <c r="G12" s="37">
        <v>7</v>
      </c>
    </row>
    <row r="13" spans="1:9" ht="36" customHeight="1" x14ac:dyDescent="0.25">
      <c r="A13" s="59" t="s">
        <v>13</v>
      </c>
      <c r="B13" s="38"/>
      <c r="C13" s="39"/>
      <c r="D13" s="38"/>
      <c r="E13" s="40"/>
      <c r="F13" s="38"/>
      <c r="G13" s="41"/>
      <c r="I13" s="9"/>
    </row>
    <row r="14" spans="1:9" ht="31.5" x14ac:dyDescent="0.25">
      <c r="A14" s="60" t="s">
        <v>12</v>
      </c>
      <c r="B14" s="38">
        <v>426024</v>
      </c>
      <c r="C14" s="39">
        <v>1</v>
      </c>
      <c r="D14" s="38">
        <f>B14*C14</f>
        <v>426024</v>
      </c>
      <c r="E14" s="40">
        <f>$F$40</f>
        <v>1.0177868450903054</v>
      </c>
      <c r="F14" s="41">
        <f>D14*E14</f>
        <v>433601.62289275223</v>
      </c>
      <c r="G14" s="41">
        <f>D14+(F14-D14)*(1-30/100)</f>
        <v>431328.33602492657</v>
      </c>
      <c r="I14" s="9"/>
    </row>
    <row r="15" spans="1:9" ht="31.5" x14ac:dyDescent="0.25">
      <c r="A15" s="60" t="s">
        <v>14</v>
      </c>
      <c r="B15" s="38">
        <v>40073</v>
      </c>
      <c r="C15" s="62">
        <v>1</v>
      </c>
      <c r="D15" s="41">
        <f>B15*C15</f>
        <v>40073</v>
      </c>
      <c r="E15" s="63">
        <f>$F$40</f>
        <v>1.0177868450903054</v>
      </c>
      <c r="F15" s="41">
        <f>D15*E15</f>
        <v>40785.772243303807</v>
      </c>
      <c r="G15" s="41">
        <f>D15+(F15-D15)*(1-30/100)</f>
        <v>40571.940570312661</v>
      </c>
      <c r="I15" s="9"/>
    </row>
    <row r="16" spans="1:9" ht="47.25" x14ac:dyDescent="0.25">
      <c r="A16" s="61" t="s">
        <v>15</v>
      </c>
      <c r="B16" s="38"/>
      <c r="C16" s="62"/>
      <c r="D16" s="41"/>
      <c r="E16" s="63"/>
      <c r="F16" s="41"/>
      <c r="G16" s="41"/>
      <c r="I16" s="9"/>
    </row>
    <row r="17" spans="1:9" ht="63" x14ac:dyDescent="0.25">
      <c r="A17" s="60" t="s">
        <v>16</v>
      </c>
      <c r="B17" s="38">
        <v>118979</v>
      </c>
      <c r="C17" s="62">
        <v>1</v>
      </c>
      <c r="D17" s="41">
        <f>B17*C17</f>
        <v>118979</v>
      </c>
      <c r="E17" s="63">
        <f>$F$40</f>
        <v>1.0177868450903054</v>
      </c>
      <c r="F17" s="41">
        <f>D17*E17</f>
        <v>121095.26104199945</v>
      </c>
      <c r="G17" s="41">
        <f>D17+(F17-D17)*(1-30/100)</f>
        <v>120460.38272939961</v>
      </c>
      <c r="I17" s="9"/>
    </row>
    <row r="18" spans="1:9" ht="31.5" x14ac:dyDescent="0.25">
      <c r="A18" s="61" t="s">
        <v>17</v>
      </c>
      <c r="B18" s="38"/>
      <c r="C18" s="42"/>
      <c r="D18" s="43"/>
      <c r="E18" s="44"/>
      <c r="F18" s="43"/>
      <c r="G18" s="41"/>
      <c r="I18" s="9"/>
    </row>
    <row r="19" spans="1:9" ht="47.25" x14ac:dyDescent="0.25">
      <c r="A19" s="60" t="s">
        <v>18</v>
      </c>
      <c r="B19" s="38">
        <v>937903</v>
      </c>
      <c r="C19" s="39">
        <v>1</v>
      </c>
      <c r="D19" s="38">
        <f t="shared" ref="D19:D20" si="0">B19*C19</f>
        <v>937903</v>
      </c>
      <c r="E19" s="40">
        <f>$F$40</f>
        <v>1.0177868450903054</v>
      </c>
      <c r="F19" s="38">
        <f t="shared" ref="F19:F21" si="1">D19*E19</f>
        <v>954585.3353707327</v>
      </c>
      <c r="G19" s="41">
        <f>D19+(F19-D19)*(1-30/100)</f>
        <v>949580.63475951285</v>
      </c>
    </row>
    <row r="20" spans="1:9" ht="94.5" x14ac:dyDescent="0.25">
      <c r="A20" s="60" t="s">
        <v>158</v>
      </c>
      <c r="B20" s="38">
        <f>прочие!F26</f>
        <v>247000</v>
      </c>
      <c r="C20" s="39">
        <v>1</v>
      </c>
      <c r="D20" s="38">
        <f t="shared" si="0"/>
        <v>247000</v>
      </c>
      <c r="E20" s="40">
        <f>$F$40</f>
        <v>1.0177868450903054</v>
      </c>
      <c r="F20" s="38">
        <f t="shared" si="1"/>
        <v>251393.35073730542</v>
      </c>
      <c r="G20" s="41">
        <f>D20+(F20-D20)*(1-30/100)</f>
        <v>250075.3455161138</v>
      </c>
    </row>
    <row r="21" spans="1:9" ht="57" customHeight="1" x14ac:dyDescent="0.25">
      <c r="A21" s="141" t="s">
        <v>157</v>
      </c>
      <c r="B21" s="38">
        <f>(B14+B15+B17+B19)*0.02</f>
        <v>30459.58</v>
      </c>
      <c r="C21" s="39">
        <v>1</v>
      </c>
      <c r="D21" s="38">
        <f>B21*C21</f>
        <v>30459.58</v>
      </c>
      <c r="E21" s="40">
        <f>$F$40</f>
        <v>1.0177868450903054</v>
      </c>
      <c r="F21" s="38">
        <f t="shared" si="1"/>
        <v>31001.359830975765</v>
      </c>
      <c r="G21" s="41">
        <f>D21+(F21-D21)*(1-30/100)</f>
        <v>30838.825881683035</v>
      </c>
    </row>
    <row r="22" spans="1:9" ht="15.75" x14ac:dyDescent="0.25">
      <c r="A22" s="45" t="s">
        <v>25</v>
      </c>
      <c r="B22" s="38">
        <f>B14+B15+B17+B19+B20+B21</f>
        <v>1800438.58</v>
      </c>
      <c r="C22" s="39"/>
      <c r="D22" s="38">
        <f>D14+D15+D17+D19+D20+D21</f>
        <v>1800438.58</v>
      </c>
      <c r="E22" s="46"/>
      <c r="F22" s="38">
        <f>F14+F15+F17+F19+F20+F21</f>
        <v>1832462.7021170694</v>
      </c>
      <c r="G22" s="41">
        <f>SUM(G13:G21)</f>
        <v>1822855.4654819486</v>
      </c>
    </row>
    <row r="23" spans="1:9" ht="15.75" x14ac:dyDescent="0.25">
      <c r="A23" s="45" t="s">
        <v>59</v>
      </c>
      <c r="B23" s="38">
        <f>B22*0.2</f>
        <v>360087.71600000001</v>
      </c>
      <c r="C23" s="39"/>
      <c r="D23" s="38">
        <f>D22*0.2</f>
        <v>360087.71600000001</v>
      </c>
      <c r="E23" s="38"/>
      <c r="F23" s="38">
        <f>F22*0.2</f>
        <v>366492.54042341391</v>
      </c>
      <c r="G23" s="41">
        <f>G22*0.2-0.01</f>
        <v>364571.08309638972</v>
      </c>
    </row>
    <row r="24" spans="1:9" ht="15.75" x14ac:dyDescent="0.25">
      <c r="A24" s="45" t="s">
        <v>26</v>
      </c>
      <c r="B24" s="38">
        <f>B22+B23</f>
        <v>2160526.2960000001</v>
      </c>
      <c r="C24" s="39"/>
      <c r="D24" s="38">
        <f>D22+D23</f>
        <v>2160526.2960000001</v>
      </c>
      <c r="E24" s="38"/>
      <c r="F24" s="38">
        <f>F22+F23</f>
        <v>2198955.2425404834</v>
      </c>
      <c r="G24" s="41">
        <f>G22+G23</f>
        <v>2187426.5485783382</v>
      </c>
      <c r="I24" s="47"/>
    </row>
    <row r="25" spans="1:9" ht="15.75" x14ac:dyDescent="0.25">
      <c r="A25" s="48"/>
      <c r="B25" s="49"/>
      <c r="C25" s="49"/>
      <c r="D25" s="49"/>
      <c r="E25" s="49"/>
      <c r="F25" s="49"/>
      <c r="G25" s="30"/>
    </row>
    <row r="26" spans="1:9" ht="36" customHeight="1" x14ac:dyDescent="0.25">
      <c r="A26" s="202" t="s">
        <v>60</v>
      </c>
      <c r="B26" s="202"/>
      <c r="C26" s="50">
        <v>1</v>
      </c>
      <c r="D26" s="30"/>
      <c r="E26" s="30"/>
      <c r="F26" s="30"/>
      <c r="G26" s="30"/>
    </row>
    <row r="27" spans="1:9" ht="15.75" x14ac:dyDescent="0.25">
      <c r="A27" s="51" t="s">
        <v>61</v>
      </c>
      <c r="B27" s="51"/>
      <c r="C27" s="50"/>
      <c r="D27" s="30"/>
      <c r="E27" s="30"/>
      <c r="F27" s="30"/>
      <c r="G27" s="30"/>
    </row>
    <row r="28" spans="1:9" ht="23.45" customHeight="1" x14ac:dyDescent="0.25">
      <c r="A28" s="195" t="s">
        <v>75</v>
      </c>
      <c r="B28" s="195"/>
      <c r="C28" s="195"/>
      <c r="D28" s="195"/>
      <c r="E28" s="195"/>
      <c r="F28" s="195"/>
      <c r="G28" s="31"/>
    </row>
    <row r="29" spans="1:9" ht="38.25" customHeight="1" x14ac:dyDescent="0.25">
      <c r="A29" s="196" t="s">
        <v>62</v>
      </c>
      <c r="B29" s="196"/>
      <c r="C29" s="196"/>
      <c r="D29" s="196"/>
      <c r="E29" s="196"/>
      <c r="F29" s="196"/>
      <c r="G29" s="31"/>
    </row>
    <row r="31" spans="1:9" x14ac:dyDescent="0.25">
      <c r="A31" s="197" t="s">
        <v>63</v>
      </c>
      <c r="B31" s="197"/>
      <c r="C31" s="197"/>
      <c r="D31" s="197"/>
      <c r="E31" s="197"/>
      <c r="F31" s="10">
        <v>44650</v>
      </c>
    </row>
    <row r="32" spans="1:9" ht="15.75" x14ac:dyDescent="0.25">
      <c r="A32" s="187" t="s">
        <v>27</v>
      </c>
      <c r="B32" s="188"/>
      <c r="C32" s="188"/>
      <c r="D32" s="188"/>
      <c r="E32" s="189"/>
      <c r="F32" s="11">
        <v>2.5</v>
      </c>
    </row>
    <row r="33" spans="1:9" ht="15.75" x14ac:dyDescent="0.25">
      <c r="A33" s="187" t="s">
        <v>28</v>
      </c>
      <c r="B33" s="188"/>
      <c r="C33" s="188"/>
      <c r="D33" s="188"/>
      <c r="E33" s="189"/>
      <c r="F33" s="10">
        <v>44698</v>
      </c>
      <c r="H33" s="10">
        <v>44926</v>
      </c>
      <c r="I33" t="s">
        <v>64</v>
      </c>
    </row>
    <row r="34" spans="1:9" ht="15.75" x14ac:dyDescent="0.25">
      <c r="A34" s="187" t="s">
        <v>29</v>
      </c>
      <c r="B34" s="188"/>
      <c r="C34" s="188"/>
      <c r="D34" s="188"/>
      <c r="E34" s="189"/>
      <c r="F34" s="10">
        <f>F33+75</f>
        <v>44773</v>
      </c>
      <c r="H34" s="10"/>
    </row>
    <row r="35" spans="1:9" ht="15.75" x14ac:dyDescent="0.25">
      <c r="A35" s="190" t="s">
        <v>65</v>
      </c>
      <c r="B35" s="190"/>
      <c r="C35" s="190"/>
      <c r="D35" s="190"/>
      <c r="E35" s="190"/>
      <c r="F35" s="52">
        <v>1</v>
      </c>
    </row>
    <row r="36" spans="1:9" ht="15.75" x14ac:dyDescent="0.25">
      <c r="A36" s="191"/>
      <c r="B36" s="191"/>
      <c r="C36" s="191"/>
      <c r="D36" s="191"/>
      <c r="E36" s="191"/>
      <c r="F36" s="52"/>
    </row>
    <row r="37" spans="1:9" ht="35.25" customHeight="1" x14ac:dyDescent="0.25">
      <c r="A37" s="192" t="s">
        <v>30</v>
      </c>
      <c r="B37" s="193"/>
      <c r="C37" s="193"/>
      <c r="D37" s="193"/>
      <c r="E37" s="194"/>
      <c r="F37" s="64">
        <v>1.0509999999999999</v>
      </c>
    </row>
    <row r="38" spans="1:9" ht="15.75" x14ac:dyDescent="0.25">
      <c r="A38" s="203" t="s">
        <v>31</v>
      </c>
      <c r="B38" s="203"/>
      <c r="C38" s="203"/>
      <c r="D38" s="53">
        <f>F37</f>
        <v>1.0509999999999999</v>
      </c>
      <c r="E38" s="54" t="s">
        <v>32</v>
      </c>
      <c r="F38" s="65">
        <f>F37^(1/12)</f>
        <v>1.0041537774426925</v>
      </c>
    </row>
    <row r="39" spans="1:9" ht="15.75" x14ac:dyDescent="0.25">
      <c r="A39" s="55" t="s">
        <v>66</v>
      </c>
      <c r="B39" s="55"/>
      <c r="C39" s="204" t="s">
        <v>145</v>
      </c>
      <c r="D39" s="205"/>
      <c r="E39" s="206"/>
      <c r="F39" s="66">
        <f>(F38^3+F38^4)/2</f>
        <v>1.0146160427717763</v>
      </c>
    </row>
    <row r="40" spans="1:9" ht="34.5" customHeight="1" x14ac:dyDescent="0.25">
      <c r="A40" s="207" t="s">
        <v>33</v>
      </c>
      <c r="B40" s="208"/>
      <c r="C40" s="204" t="s">
        <v>146</v>
      </c>
      <c r="D40" s="205"/>
      <c r="E40" s="206"/>
      <c r="F40" s="67">
        <f>1.0041538^1.5*(1.0041538^1.5+1.0041538^4)/2</f>
        <v>1.0177868450903054</v>
      </c>
    </row>
    <row r="42" spans="1:9" ht="15.75" x14ac:dyDescent="0.25">
      <c r="A42" s="201" t="s">
        <v>76</v>
      </c>
      <c r="B42" s="201"/>
      <c r="C42" s="201"/>
      <c r="D42" s="201"/>
      <c r="E42" s="201"/>
      <c r="F42" s="201"/>
    </row>
    <row r="48" spans="1:9" x14ac:dyDescent="0.25">
      <c r="H48" s="12"/>
    </row>
    <row r="49" spans="1:8" x14ac:dyDescent="0.25">
      <c r="A49" s="56" t="s">
        <v>67</v>
      </c>
      <c r="B49" s="57">
        <f>G24*0.3</f>
        <v>656227.96457350149</v>
      </c>
      <c r="C49" s="56"/>
      <c r="D49" s="56"/>
      <c r="H49" s="12"/>
    </row>
    <row r="50" spans="1:8" x14ac:dyDescent="0.25">
      <c r="A50" s="56"/>
      <c r="B50" s="58">
        <f>B49/G24</f>
        <v>0.3</v>
      </c>
      <c r="C50" s="56" t="s">
        <v>68</v>
      </c>
      <c r="D50" s="56"/>
    </row>
  </sheetData>
  <mergeCells count="19">
    <mergeCell ref="A38:C38"/>
    <mergeCell ref="C39:E39"/>
    <mergeCell ref="A40:B40"/>
    <mergeCell ref="C40:E40"/>
    <mergeCell ref="A42:F42"/>
    <mergeCell ref="A1:G1"/>
    <mergeCell ref="B2:G2"/>
    <mergeCell ref="B3:G3"/>
    <mergeCell ref="A6:G6"/>
    <mergeCell ref="A26:B26"/>
    <mergeCell ref="A34:E34"/>
    <mergeCell ref="A35:E35"/>
    <mergeCell ref="A36:E36"/>
    <mergeCell ref="A37:E37"/>
    <mergeCell ref="A28:F28"/>
    <mergeCell ref="A29:F29"/>
    <mergeCell ref="A31:E31"/>
    <mergeCell ref="A32:E32"/>
    <mergeCell ref="A33:E3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view="pageBreakPreview" zoomScale="60" zoomScaleNormal="100" workbookViewId="0">
      <selection activeCell="K27" sqref="A1:K27"/>
    </sheetView>
  </sheetViews>
  <sheetFormatPr defaultRowHeight="15" x14ac:dyDescent="0.25"/>
  <cols>
    <col min="1" max="6" width="9.140625" style="15"/>
    <col min="7" max="7" width="15.42578125" style="15" customWidth="1"/>
    <col min="8" max="16384" width="9.140625" style="15"/>
  </cols>
  <sheetData>
    <row r="1" spans="1:16" ht="15.75" x14ac:dyDescent="0.25">
      <c r="A1" s="211" t="s">
        <v>36</v>
      </c>
      <c r="B1" s="211"/>
      <c r="C1" s="211"/>
      <c r="D1" s="211"/>
      <c r="E1" s="211"/>
      <c r="F1" s="211"/>
      <c r="G1" s="211"/>
      <c r="H1" s="211"/>
      <c r="I1" s="211"/>
      <c r="J1" s="211"/>
      <c r="K1" s="13"/>
      <c r="L1" s="13"/>
      <c r="M1" s="13"/>
      <c r="N1" s="13"/>
      <c r="O1" s="13"/>
      <c r="P1" s="14"/>
    </row>
    <row r="2" spans="1:16" ht="15.75" x14ac:dyDescent="0.25">
      <c r="A2" s="211" t="s">
        <v>37</v>
      </c>
      <c r="B2" s="211"/>
      <c r="C2" s="211"/>
      <c r="D2" s="211"/>
      <c r="E2" s="211"/>
      <c r="F2" s="211"/>
      <c r="G2" s="211"/>
      <c r="H2" s="211"/>
      <c r="I2" s="211"/>
      <c r="J2" s="211"/>
      <c r="K2" s="13"/>
      <c r="L2" s="13"/>
      <c r="M2" s="13"/>
      <c r="N2" s="13"/>
      <c r="O2" s="13"/>
      <c r="P2" s="14"/>
    </row>
    <row r="3" spans="1:16" ht="15.75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4"/>
    </row>
    <row r="4" spans="1:16" ht="33" customHeight="1" x14ac:dyDescent="0.25">
      <c r="A4" s="17" t="s">
        <v>38</v>
      </c>
      <c r="B4" s="16"/>
      <c r="C4" s="212" t="s">
        <v>11</v>
      </c>
      <c r="D4" s="213"/>
      <c r="E4" s="213"/>
      <c r="F4" s="213"/>
      <c r="G4" s="213"/>
      <c r="H4" s="213"/>
      <c r="I4" s="213"/>
      <c r="J4" s="213"/>
      <c r="K4" s="213"/>
      <c r="L4" s="16"/>
      <c r="M4" s="16"/>
      <c r="N4" s="16"/>
      <c r="O4" s="16"/>
      <c r="P4" s="14"/>
    </row>
    <row r="5" spans="1:16" ht="15.75" x14ac:dyDescent="0.25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4"/>
    </row>
    <row r="6" spans="1:16" ht="15.75" x14ac:dyDescent="0.25">
      <c r="A6" s="214" t="s">
        <v>39</v>
      </c>
      <c r="B6" s="214"/>
      <c r="C6" s="214"/>
      <c r="D6" s="214"/>
      <c r="E6" s="214"/>
      <c r="F6" s="214"/>
      <c r="G6" s="121">
        <f>НМЦК!G24</f>
        <v>2187426.5485783382</v>
      </c>
      <c r="H6" s="18"/>
      <c r="I6" s="18"/>
      <c r="J6" s="18"/>
      <c r="K6" s="18"/>
      <c r="L6" s="19"/>
      <c r="M6" s="19"/>
      <c r="N6" s="19"/>
      <c r="O6" s="19"/>
      <c r="P6" s="14"/>
    </row>
    <row r="7" spans="1:16" ht="15.75" x14ac:dyDescent="0.25">
      <c r="A7" s="215" t="s">
        <v>152</v>
      </c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0"/>
      <c r="M7" s="20"/>
      <c r="N7" s="20"/>
      <c r="O7" s="20"/>
      <c r="P7" s="14"/>
    </row>
    <row r="8" spans="1:16" ht="14.25" customHeight="1" x14ac:dyDescent="0.25">
      <c r="A8" s="16" t="s">
        <v>40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4"/>
    </row>
    <row r="9" spans="1:16" s="129" customFormat="1" ht="15.75" x14ac:dyDescent="0.25">
      <c r="A9" s="127" t="s">
        <v>41</v>
      </c>
      <c r="B9" s="128"/>
      <c r="C9" s="128"/>
      <c r="D9" s="128"/>
      <c r="E9" s="128"/>
      <c r="F9" s="128"/>
      <c r="G9" s="128"/>
      <c r="H9" s="128"/>
      <c r="I9" s="128"/>
    </row>
    <row r="10" spans="1:16" s="129" customFormat="1" ht="15.75" x14ac:dyDescent="0.25">
      <c r="A10" s="127" t="s">
        <v>42</v>
      </c>
      <c r="B10" s="128"/>
      <c r="C10" s="128"/>
      <c r="D10" s="128"/>
      <c r="E10" s="128"/>
      <c r="F10" s="128"/>
      <c r="G10" s="128"/>
      <c r="H10" s="128"/>
      <c r="I10" s="128"/>
    </row>
    <row r="11" spans="1:16" s="129" customFormat="1" ht="15.75" x14ac:dyDescent="0.25">
      <c r="A11" s="127" t="s">
        <v>43</v>
      </c>
      <c r="B11" s="128"/>
      <c r="C11" s="128"/>
      <c r="D11" s="128"/>
      <c r="E11" s="128"/>
      <c r="F11" s="128"/>
      <c r="G11" s="128"/>
      <c r="H11" s="128"/>
      <c r="I11" s="128"/>
    </row>
    <row r="12" spans="1:16" s="129" customFormat="1" ht="15.75" x14ac:dyDescent="0.25">
      <c r="A12" s="127" t="s">
        <v>44</v>
      </c>
      <c r="B12" s="128"/>
      <c r="C12" s="128"/>
      <c r="D12" s="128"/>
      <c r="E12" s="128"/>
      <c r="F12" s="128"/>
      <c r="G12" s="128"/>
      <c r="H12" s="128"/>
      <c r="I12" s="128"/>
    </row>
    <row r="13" spans="1:16" s="129" customFormat="1" ht="15.75" x14ac:dyDescent="0.25">
      <c r="A13" s="127" t="s">
        <v>45</v>
      </c>
      <c r="B13" s="128"/>
      <c r="C13" s="128"/>
      <c r="D13" s="128"/>
      <c r="E13" s="128"/>
      <c r="F13" s="128"/>
      <c r="G13" s="128"/>
      <c r="H13" s="128"/>
      <c r="I13" s="128"/>
    </row>
    <row r="14" spans="1:16" s="129" customFormat="1" ht="15.75" x14ac:dyDescent="0.25">
      <c r="A14" s="127" t="s">
        <v>46</v>
      </c>
      <c r="B14" s="128"/>
      <c r="C14" s="128"/>
      <c r="D14" s="128"/>
      <c r="E14" s="128"/>
      <c r="F14" s="128"/>
      <c r="G14" s="128"/>
      <c r="H14" s="128"/>
      <c r="I14" s="128"/>
    </row>
    <row r="15" spans="1:16" s="131" customFormat="1" x14ac:dyDescent="0.25">
      <c r="A15" s="130" t="s">
        <v>47</v>
      </c>
      <c r="B15" s="127"/>
      <c r="C15" s="127"/>
      <c r="D15" s="127"/>
      <c r="E15" s="127"/>
      <c r="F15" s="127"/>
      <c r="G15" s="127"/>
      <c r="H15" s="127"/>
      <c r="I15" s="127"/>
    </row>
    <row r="16" spans="1:16" s="131" customFormat="1" x14ac:dyDescent="0.25">
      <c r="A16" s="127" t="s">
        <v>48</v>
      </c>
      <c r="B16" s="127"/>
      <c r="C16" s="127"/>
      <c r="D16" s="127"/>
      <c r="E16" s="127"/>
      <c r="F16" s="127"/>
      <c r="G16" s="127"/>
      <c r="H16" s="127"/>
      <c r="I16" s="127"/>
    </row>
    <row r="17" spans="1:16" s="131" customFormat="1" x14ac:dyDescent="0.25">
      <c r="A17" s="127" t="s">
        <v>49</v>
      </c>
      <c r="B17" s="127"/>
      <c r="C17" s="127"/>
      <c r="D17" s="127"/>
      <c r="E17" s="127"/>
      <c r="F17" s="127"/>
      <c r="G17" s="127"/>
      <c r="H17" s="127"/>
      <c r="I17" s="127"/>
      <c r="J17" s="127"/>
      <c r="K17" s="127"/>
    </row>
    <row r="18" spans="1:16" s="132" customFormat="1" x14ac:dyDescent="0.25">
      <c r="A18" s="209" t="s">
        <v>50</v>
      </c>
      <c r="B18" s="209"/>
      <c r="C18" s="209"/>
      <c r="D18" s="209"/>
      <c r="E18" s="209"/>
      <c r="F18" s="209"/>
      <c r="G18" s="209"/>
      <c r="H18" s="209"/>
      <c r="I18" s="209"/>
      <c r="J18" s="209"/>
      <c r="K18" s="209"/>
    </row>
    <row r="19" spans="1:16" s="132" customFormat="1" x14ac:dyDescent="0.25">
      <c r="A19" s="133" t="s">
        <v>162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</row>
    <row r="20" spans="1:16" s="132" customFormat="1" x14ac:dyDescent="0.25">
      <c r="A20" s="127" t="s">
        <v>51</v>
      </c>
      <c r="B20" s="135"/>
      <c r="C20" s="135"/>
      <c r="D20" s="135"/>
      <c r="E20" s="135"/>
      <c r="F20" s="135"/>
      <c r="G20" s="135"/>
      <c r="H20" s="135"/>
      <c r="I20" s="135"/>
      <c r="J20" s="135"/>
      <c r="K20" s="135"/>
    </row>
    <row r="21" spans="1:16" s="140" customFormat="1" ht="15.75" x14ac:dyDescent="0.25">
      <c r="A21" s="136"/>
      <c r="B21" s="22"/>
      <c r="C21" s="137"/>
      <c r="D21" s="137"/>
      <c r="E21" s="137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9"/>
    </row>
    <row r="22" spans="1:16" ht="15.75" x14ac:dyDescent="0.25">
      <c r="A22" s="21" t="s">
        <v>52</v>
      </c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16"/>
      <c r="M22" s="16"/>
      <c r="N22" s="16"/>
      <c r="O22" s="16"/>
      <c r="P22" s="14"/>
    </row>
    <row r="23" spans="1:16" ht="15.75" x14ac:dyDescent="0.25">
      <c r="A23" s="21" t="s">
        <v>53</v>
      </c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16"/>
      <c r="M23" s="16"/>
      <c r="N23" s="16"/>
      <c r="O23" s="16"/>
      <c r="P23" s="14"/>
    </row>
    <row r="24" spans="1:16" ht="15.75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16"/>
      <c r="M24" s="16"/>
      <c r="N24" s="16"/>
      <c r="O24" s="16"/>
      <c r="P24" s="14"/>
    </row>
    <row r="25" spans="1:16" ht="15.75" x14ac:dyDescent="0.25">
      <c r="A25" s="16" t="s">
        <v>54</v>
      </c>
      <c r="B25" s="16"/>
      <c r="C25" s="16"/>
      <c r="D25" s="16"/>
      <c r="E25" s="16"/>
      <c r="G25" s="23"/>
      <c r="H25" s="24"/>
      <c r="I25" s="23"/>
      <c r="J25" s="25"/>
      <c r="K25" s="26"/>
      <c r="L25" s="26"/>
      <c r="M25" s="27"/>
      <c r="N25" s="27"/>
      <c r="O25" s="27"/>
      <c r="P25" s="14"/>
    </row>
    <row r="26" spans="1:16" ht="15.75" x14ac:dyDescent="0.25">
      <c r="A26" s="16"/>
      <c r="B26" s="16"/>
      <c r="C26" s="16"/>
      <c r="D26" s="16"/>
      <c r="E26" s="16"/>
      <c r="G26" s="210" t="s">
        <v>55</v>
      </c>
      <c r="H26" s="210"/>
      <c r="I26" s="210"/>
      <c r="J26" s="210"/>
      <c r="K26" s="28"/>
      <c r="L26" s="16"/>
      <c r="M26" s="27"/>
      <c r="N26" s="27"/>
      <c r="O26" s="27"/>
      <c r="P26" s="14"/>
    </row>
    <row r="27" spans="1:16" ht="15.75" x14ac:dyDescent="0.25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</row>
  </sheetData>
  <mergeCells count="7">
    <mergeCell ref="A18:K18"/>
    <mergeCell ref="G26:J26"/>
    <mergeCell ref="A1:J1"/>
    <mergeCell ref="A2:J2"/>
    <mergeCell ref="C4:K4"/>
    <mergeCell ref="A6:F6"/>
    <mergeCell ref="A7:K7"/>
  </mergeCells>
  <pageMargins left="0.7" right="0.7" top="0.75" bottom="0.75" header="0.3" footer="0.3"/>
  <pageSetup paperSize="9" scale="8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workbookViewId="0">
      <selection activeCell="C13" sqref="C13"/>
    </sheetView>
  </sheetViews>
  <sheetFormatPr defaultRowHeight="15" x14ac:dyDescent="0.25"/>
  <cols>
    <col min="1" max="1" width="6.5703125" customWidth="1"/>
    <col min="2" max="2" width="35.85546875" customWidth="1"/>
    <col min="3" max="3" width="16.7109375" customWidth="1"/>
    <col min="4" max="4" width="19" customWidth="1"/>
  </cols>
  <sheetData>
    <row r="1" spans="1:4" x14ac:dyDescent="0.25">
      <c r="A1" s="68"/>
      <c r="B1" s="68"/>
      <c r="C1" s="68"/>
      <c r="D1" s="68"/>
    </row>
    <row r="2" spans="1:4" ht="39.75" customHeight="1" x14ac:dyDescent="0.25">
      <c r="A2" s="216" t="s">
        <v>81</v>
      </c>
      <c r="B2" s="216"/>
      <c r="C2" s="216"/>
      <c r="D2" s="216"/>
    </row>
    <row r="3" spans="1:4" x14ac:dyDescent="0.25">
      <c r="A3" s="68"/>
      <c r="B3" s="68"/>
      <c r="C3" s="68"/>
      <c r="D3" s="68"/>
    </row>
    <row r="4" spans="1:4" ht="45" x14ac:dyDescent="0.25">
      <c r="A4" s="69"/>
      <c r="B4" s="69" t="s">
        <v>77</v>
      </c>
      <c r="C4" s="70" t="s">
        <v>78</v>
      </c>
      <c r="D4" s="70" t="s">
        <v>79</v>
      </c>
    </row>
    <row r="5" spans="1:4" ht="25.5" x14ac:dyDescent="0.25">
      <c r="A5" s="71">
        <v>1</v>
      </c>
      <c r="B5" s="8" t="s">
        <v>12</v>
      </c>
      <c r="C5" s="72">
        <v>670.95</v>
      </c>
      <c r="D5" s="72">
        <v>1.7</v>
      </c>
    </row>
    <row r="6" spans="1:4" ht="25.5" x14ac:dyDescent="0.25">
      <c r="A6" s="71">
        <v>2</v>
      </c>
      <c r="B6" s="8" t="s">
        <v>14</v>
      </c>
      <c r="C6" s="72">
        <v>17.77</v>
      </c>
      <c r="D6" s="72">
        <v>7.45</v>
      </c>
    </row>
    <row r="7" spans="1:4" ht="38.25" x14ac:dyDescent="0.25">
      <c r="A7" s="71">
        <v>3</v>
      </c>
      <c r="B7" s="8" t="s">
        <v>16</v>
      </c>
      <c r="C7" s="72">
        <v>30.87</v>
      </c>
      <c r="D7" s="72">
        <v>0.06</v>
      </c>
    </row>
    <row r="8" spans="1:4" ht="38.25" x14ac:dyDescent="0.25">
      <c r="A8" s="71">
        <v>4</v>
      </c>
      <c r="B8" s="8" t="s">
        <v>18</v>
      </c>
      <c r="C8" s="72">
        <v>1311.95</v>
      </c>
      <c r="D8" s="72">
        <v>8.3699999999999992</v>
      </c>
    </row>
    <row r="9" spans="1:4" x14ac:dyDescent="0.25">
      <c r="A9" s="71"/>
      <c r="B9" s="69" t="s">
        <v>80</v>
      </c>
      <c r="C9" s="72">
        <f>SUM(C5:C8)</f>
        <v>2031.54</v>
      </c>
      <c r="D9" s="72">
        <f>SUM(D5:D8)</f>
        <v>17.579999999999998</v>
      </c>
    </row>
    <row r="10" spans="1:4" x14ac:dyDescent="0.25">
      <c r="A10" s="73"/>
      <c r="B10" s="68"/>
      <c r="C10" s="217">
        <f>(C9+D9)/8/21/2.5</f>
        <v>4.8788571428571421</v>
      </c>
      <c r="D10" s="217"/>
    </row>
    <row r="11" spans="1:4" x14ac:dyDescent="0.25">
      <c r="A11" s="73"/>
      <c r="B11" s="68"/>
      <c r="C11" s="68"/>
      <c r="D11" s="68"/>
    </row>
    <row r="12" spans="1:4" x14ac:dyDescent="0.25">
      <c r="A12" s="73"/>
      <c r="B12" s="68" t="s">
        <v>147</v>
      </c>
      <c r="C12" s="68" t="s">
        <v>148</v>
      </c>
      <c r="D12" s="68"/>
    </row>
    <row r="13" spans="1:4" x14ac:dyDescent="0.25">
      <c r="A13" s="74"/>
    </row>
    <row r="14" spans="1:4" x14ac:dyDescent="0.25">
      <c r="A14" s="74"/>
    </row>
    <row r="15" spans="1:4" x14ac:dyDescent="0.25">
      <c r="A15" s="74"/>
    </row>
  </sheetData>
  <mergeCells count="2">
    <mergeCell ref="A2:D2"/>
    <mergeCell ref="C10:D1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67"/>
  <sheetViews>
    <sheetView topLeftCell="A13" workbookViewId="0">
      <selection activeCell="F26" sqref="F26"/>
    </sheetView>
  </sheetViews>
  <sheetFormatPr defaultRowHeight="15.75" x14ac:dyDescent="0.25"/>
  <cols>
    <col min="1" max="1" width="6.42578125" style="76" customWidth="1"/>
    <col min="2" max="2" width="35.5703125" style="29" customWidth="1"/>
    <col min="3" max="3" width="10.85546875" style="29" customWidth="1"/>
    <col min="4" max="4" width="12.5703125" style="29" customWidth="1"/>
    <col min="5" max="5" width="18.140625" style="29" customWidth="1"/>
    <col min="6" max="6" width="17.7109375" style="29" customWidth="1"/>
    <col min="7" max="7" width="34.7109375" style="77" customWidth="1"/>
    <col min="8" max="9" width="9.140625" style="29"/>
    <col min="10" max="10" width="16.7109375" style="29" customWidth="1"/>
    <col min="11" max="11" width="18.42578125" style="29" customWidth="1"/>
    <col min="12" max="15" width="9.140625" style="29"/>
    <col min="16" max="16" width="11.42578125" style="29" customWidth="1"/>
    <col min="17" max="256" width="9.140625" style="29"/>
    <col min="257" max="257" width="6.42578125" style="29" customWidth="1"/>
    <col min="258" max="258" width="35.5703125" style="29" customWidth="1"/>
    <col min="259" max="259" width="10.85546875" style="29" customWidth="1"/>
    <col min="260" max="260" width="12.5703125" style="29" customWidth="1"/>
    <col min="261" max="261" width="18.140625" style="29" customWidth="1"/>
    <col min="262" max="262" width="17.7109375" style="29" customWidth="1"/>
    <col min="263" max="263" width="34.7109375" style="29" customWidth="1"/>
    <col min="264" max="265" width="9.140625" style="29"/>
    <col min="266" max="266" width="16.7109375" style="29" customWidth="1"/>
    <col min="267" max="267" width="18.42578125" style="29" customWidth="1"/>
    <col min="268" max="271" width="9.140625" style="29"/>
    <col min="272" max="272" width="11.42578125" style="29" customWidth="1"/>
    <col min="273" max="512" width="9.140625" style="29"/>
    <col min="513" max="513" width="6.42578125" style="29" customWidth="1"/>
    <col min="514" max="514" width="35.5703125" style="29" customWidth="1"/>
    <col min="515" max="515" width="10.85546875" style="29" customWidth="1"/>
    <col min="516" max="516" width="12.5703125" style="29" customWidth="1"/>
    <col min="517" max="517" width="18.140625" style="29" customWidth="1"/>
    <col min="518" max="518" width="17.7109375" style="29" customWidth="1"/>
    <col min="519" max="519" width="34.7109375" style="29" customWidth="1"/>
    <col min="520" max="521" width="9.140625" style="29"/>
    <col min="522" max="522" width="16.7109375" style="29" customWidth="1"/>
    <col min="523" max="523" width="18.42578125" style="29" customWidth="1"/>
    <col min="524" max="527" width="9.140625" style="29"/>
    <col min="528" max="528" width="11.42578125" style="29" customWidth="1"/>
    <col min="529" max="768" width="9.140625" style="29"/>
    <col min="769" max="769" width="6.42578125" style="29" customWidth="1"/>
    <col min="770" max="770" width="35.5703125" style="29" customWidth="1"/>
    <col min="771" max="771" width="10.85546875" style="29" customWidth="1"/>
    <col min="772" max="772" width="12.5703125" style="29" customWidth="1"/>
    <col min="773" max="773" width="18.140625" style="29" customWidth="1"/>
    <col min="774" max="774" width="17.7109375" style="29" customWidth="1"/>
    <col min="775" max="775" width="34.7109375" style="29" customWidth="1"/>
    <col min="776" max="777" width="9.140625" style="29"/>
    <col min="778" max="778" width="16.7109375" style="29" customWidth="1"/>
    <col min="779" max="779" width="18.42578125" style="29" customWidth="1"/>
    <col min="780" max="783" width="9.140625" style="29"/>
    <col min="784" max="784" width="11.42578125" style="29" customWidth="1"/>
    <col min="785" max="1024" width="9.140625" style="29"/>
    <col min="1025" max="1025" width="6.42578125" style="29" customWidth="1"/>
    <col min="1026" max="1026" width="35.5703125" style="29" customWidth="1"/>
    <col min="1027" max="1027" width="10.85546875" style="29" customWidth="1"/>
    <col min="1028" max="1028" width="12.5703125" style="29" customWidth="1"/>
    <col min="1029" max="1029" width="18.140625" style="29" customWidth="1"/>
    <col min="1030" max="1030" width="17.7109375" style="29" customWidth="1"/>
    <col min="1031" max="1031" width="34.7109375" style="29" customWidth="1"/>
    <col min="1032" max="1033" width="9.140625" style="29"/>
    <col min="1034" max="1034" width="16.7109375" style="29" customWidth="1"/>
    <col min="1035" max="1035" width="18.42578125" style="29" customWidth="1"/>
    <col min="1036" max="1039" width="9.140625" style="29"/>
    <col min="1040" max="1040" width="11.42578125" style="29" customWidth="1"/>
    <col min="1041" max="1280" width="9.140625" style="29"/>
    <col min="1281" max="1281" width="6.42578125" style="29" customWidth="1"/>
    <col min="1282" max="1282" width="35.5703125" style="29" customWidth="1"/>
    <col min="1283" max="1283" width="10.85546875" style="29" customWidth="1"/>
    <col min="1284" max="1284" width="12.5703125" style="29" customWidth="1"/>
    <col min="1285" max="1285" width="18.140625" style="29" customWidth="1"/>
    <col min="1286" max="1286" width="17.7109375" style="29" customWidth="1"/>
    <col min="1287" max="1287" width="34.7109375" style="29" customWidth="1"/>
    <col min="1288" max="1289" width="9.140625" style="29"/>
    <col min="1290" max="1290" width="16.7109375" style="29" customWidth="1"/>
    <col min="1291" max="1291" width="18.42578125" style="29" customWidth="1"/>
    <col min="1292" max="1295" width="9.140625" style="29"/>
    <col min="1296" max="1296" width="11.42578125" style="29" customWidth="1"/>
    <col min="1297" max="1536" width="9.140625" style="29"/>
    <col min="1537" max="1537" width="6.42578125" style="29" customWidth="1"/>
    <col min="1538" max="1538" width="35.5703125" style="29" customWidth="1"/>
    <col min="1539" max="1539" width="10.85546875" style="29" customWidth="1"/>
    <col min="1540" max="1540" width="12.5703125" style="29" customWidth="1"/>
    <col min="1541" max="1541" width="18.140625" style="29" customWidth="1"/>
    <col min="1542" max="1542" width="17.7109375" style="29" customWidth="1"/>
    <col min="1543" max="1543" width="34.7109375" style="29" customWidth="1"/>
    <col min="1544" max="1545" width="9.140625" style="29"/>
    <col min="1546" max="1546" width="16.7109375" style="29" customWidth="1"/>
    <col min="1547" max="1547" width="18.42578125" style="29" customWidth="1"/>
    <col min="1548" max="1551" width="9.140625" style="29"/>
    <col min="1552" max="1552" width="11.42578125" style="29" customWidth="1"/>
    <col min="1553" max="1792" width="9.140625" style="29"/>
    <col min="1793" max="1793" width="6.42578125" style="29" customWidth="1"/>
    <col min="1794" max="1794" width="35.5703125" style="29" customWidth="1"/>
    <col min="1795" max="1795" width="10.85546875" style="29" customWidth="1"/>
    <col min="1796" max="1796" width="12.5703125" style="29" customWidth="1"/>
    <col min="1797" max="1797" width="18.140625" style="29" customWidth="1"/>
    <col min="1798" max="1798" width="17.7109375" style="29" customWidth="1"/>
    <col min="1799" max="1799" width="34.7109375" style="29" customWidth="1"/>
    <col min="1800" max="1801" width="9.140625" style="29"/>
    <col min="1802" max="1802" width="16.7109375" style="29" customWidth="1"/>
    <col min="1803" max="1803" width="18.42578125" style="29" customWidth="1"/>
    <col min="1804" max="1807" width="9.140625" style="29"/>
    <col min="1808" max="1808" width="11.42578125" style="29" customWidth="1"/>
    <col min="1809" max="2048" width="9.140625" style="29"/>
    <col min="2049" max="2049" width="6.42578125" style="29" customWidth="1"/>
    <col min="2050" max="2050" width="35.5703125" style="29" customWidth="1"/>
    <col min="2051" max="2051" width="10.85546875" style="29" customWidth="1"/>
    <col min="2052" max="2052" width="12.5703125" style="29" customWidth="1"/>
    <col min="2053" max="2053" width="18.140625" style="29" customWidth="1"/>
    <col min="2054" max="2054" width="17.7109375" style="29" customWidth="1"/>
    <col min="2055" max="2055" width="34.7109375" style="29" customWidth="1"/>
    <col min="2056" max="2057" width="9.140625" style="29"/>
    <col min="2058" max="2058" width="16.7109375" style="29" customWidth="1"/>
    <col min="2059" max="2059" width="18.42578125" style="29" customWidth="1"/>
    <col min="2060" max="2063" width="9.140625" style="29"/>
    <col min="2064" max="2064" width="11.42578125" style="29" customWidth="1"/>
    <col min="2065" max="2304" width="9.140625" style="29"/>
    <col min="2305" max="2305" width="6.42578125" style="29" customWidth="1"/>
    <col min="2306" max="2306" width="35.5703125" style="29" customWidth="1"/>
    <col min="2307" max="2307" width="10.85546875" style="29" customWidth="1"/>
    <col min="2308" max="2308" width="12.5703125" style="29" customWidth="1"/>
    <col min="2309" max="2309" width="18.140625" style="29" customWidth="1"/>
    <col min="2310" max="2310" width="17.7109375" style="29" customWidth="1"/>
    <col min="2311" max="2311" width="34.7109375" style="29" customWidth="1"/>
    <col min="2312" max="2313" width="9.140625" style="29"/>
    <col min="2314" max="2314" width="16.7109375" style="29" customWidth="1"/>
    <col min="2315" max="2315" width="18.42578125" style="29" customWidth="1"/>
    <col min="2316" max="2319" width="9.140625" style="29"/>
    <col min="2320" max="2320" width="11.42578125" style="29" customWidth="1"/>
    <col min="2321" max="2560" width="9.140625" style="29"/>
    <col min="2561" max="2561" width="6.42578125" style="29" customWidth="1"/>
    <col min="2562" max="2562" width="35.5703125" style="29" customWidth="1"/>
    <col min="2563" max="2563" width="10.85546875" style="29" customWidth="1"/>
    <col min="2564" max="2564" width="12.5703125" style="29" customWidth="1"/>
    <col min="2565" max="2565" width="18.140625" style="29" customWidth="1"/>
    <col min="2566" max="2566" width="17.7109375" style="29" customWidth="1"/>
    <col min="2567" max="2567" width="34.7109375" style="29" customWidth="1"/>
    <col min="2568" max="2569" width="9.140625" style="29"/>
    <col min="2570" max="2570" width="16.7109375" style="29" customWidth="1"/>
    <col min="2571" max="2571" width="18.42578125" style="29" customWidth="1"/>
    <col min="2572" max="2575" width="9.140625" style="29"/>
    <col min="2576" max="2576" width="11.42578125" style="29" customWidth="1"/>
    <col min="2577" max="2816" width="9.140625" style="29"/>
    <col min="2817" max="2817" width="6.42578125" style="29" customWidth="1"/>
    <col min="2818" max="2818" width="35.5703125" style="29" customWidth="1"/>
    <col min="2819" max="2819" width="10.85546875" style="29" customWidth="1"/>
    <col min="2820" max="2820" width="12.5703125" style="29" customWidth="1"/>
    <col min="2821" max="2821" width="18.140625" style="29" customWidth="1"/>
    <col min="2822" max="2822" width="17.7109375" style="29" customWidth="1"/>
    <col min="2823" max="2823" width="34.7109375" style="29" customWidth="1"/>
    <col min="2824" max="2825" width="9.140625" style="29"/>
    <col min="2826" max="2826" width="16.7109375" style="29" customWidth="1"/>
    <col min="2827" max="2827" width="18.42578125" style="29" customWidth="1"/>
    <col min="2828" max="2831" width="9.140625" style="29"/>
    <col min="2832" max="2832" width="11.42578125" style="29" customWidth="1"/>
    <col min="2833" max="3072" width="9.140625" style="29"/>
    <col min="3073" max="3073" width="6.42578125" style="29" customWidth="1"/>
    <col min="3074" max="3074" width="35.5703125" style="29" customWidth="1"/>
    <col min="3075" max="3075" width="10.85546875" style="29" customWidth="1"/>
    <col min="3076" max="3076" width="12.5703125" style="29" customWidth="1"/>
    <col min="3077" max="3077" width="18.140625" style="29" customWidth="1"/>
    <col min="3078" max="3078" width="17.7109375" style="29" customWidth="1"/>
    <col min="3079" max="3079" width="34.7109375" style="29" customWidth="1"/>
    <col min="3080" max="3081" width="9.140625" style="29"/>
    <col min="3082" max="3082" width="16.7109375" style="29" customWidth="1"/>
    <col min="3083" max="3083" width="18.42578125" style="29" customWidth="1"/>
    <col min="3084" max="3087" width="9.140625" style="29"/>
    <col min="3088" max="3088" width="11.42578125" style="29" customWidth="1"/>
    <col min="3089" max="3328" width="9.140625" style="29"/>
    <col min="3329" max="3329" width="6.42578125" style="29" customWidth="1"/>
    <col min="3330" max="3330" width="35.5703125" style="29" customWidth="1"/>
    <col min="3331" max="3331" width="10.85546875" style="29" customWidth="1"/>
    <col min="3332" max="3332" width="12.5703125" style="29" customWidth="1"/>
    <col min="3333" max="3333" width="18.140625" style="29" customWidth="1"/>
    <col min="3334" max="3334" width="17.7109375" style="29" customWidth="1"/>
    <col min="3335" max="3335" width="34.7109375" style="29" customWidth="1"/>
    <col min="3336" max="3337" width="9.140625" style="29"/>
    <col min="3338" max="3338" width="16.7109375" style="29" customWidth="1"/>
    <col min="3339" max="3339" width="18.42578125" style="29" customWidth="1"/>
    <col min="3340" max="3343" width="9.140625" style="29"/>
    <col min="3344" max="3344" width="11.42578125" style="29" customWidth="1"/>
    <col min="3345" max="3584" width="9.140625" style="29"/>
    <col min="3585" max="3585" width="6.42578125" style="29" customWidth="1"/>
    <col min="3586" max="3586" width="35.5703125" style="29" customWidth="1"/>
    <col min="3587" max="3587" width="10.85546875" style="29" customWidth="1"/>
    <col min="3588" max="3588" width="12.5703125" style="29" customWidth="1"/>
    <col min="3589" max="3589" width="18.140625" style="29" customWidth="1"/>
    <col min="3590" max="3590" width="17.7109375" style="29" customWidth="1"/>
    <col min="3591" max="3591" width="34.7109375" style="29" customWidth="1"/>
    <col min="3592" max="3593" width="9.140625" style="29"/>
    <col min="3594" max="3594" width="16.7109375" style="29" customWidth="1"/>
    <col min="3595" max="3595" width="18.42578125" style="29" customWidth="1"/>
    <col min="3596" max="3599" width="9.140625" style="29"/>
    <col min="3600" max="3600" width="11.42578125" style="29" customWidth="1"/>
    <col min="3601" max="3840" width="9.140625" style="29"/>
    <col min="3841" max="3841" width="6.42578125" style="29" customWidth="1"/>
    <col min="3842" max="3842" width="35.5703125" style="29" customWidth="1"/>
    <col min="3843" max="3843" width="10.85546875" style="29" customWidth="1"/>
    <col min="3844" max="3844" width="12.5703125" style="29" customWidth="1"/>
    <col min="3845" max="3845" width="18.140625" style="29" customWidth="1"/>
    <col min="3846" max="3846" width="17.7109375" style="29" customWidth="1"/>
    <col min="3847" max="3847" width="34.7109375" style="29" customWidth="1"/>
    <col min="3848" max="3849" width="9.140625" style="29"/>
    <col min="3850" max="3850" width="16.7109375" style="29" customWidth="1"/>
    <col min="3851" max="3851" width="18.42578125" style="29" customWidth="1"/>
    <col min="3852" max="3855" width="9.140625" style="29"/>
    <col min="3856" max="3856" width="11.42578125" style="29" customWidth="1"/>
    <col min="3857" max="4096" width="9.140625" style="29"/>
    <col min="4097" max="4097" width="6.42578125" style="29" customWidth="1"/>
    <col min="4098" max="4098" width="35.5703125" style="29" customWidth="1"/>
    <col min="4099" max="4099" width="10.85546875" style="29" customWidth="1"/>
    <col min="4100" max="4100" width="12.5703125" style="29" customWidth="1"/>
    <col min="4101" max="4101" width="18.140625" style="29" customWidth="1"/>
    <col min="4102" max="4102" width="17.7109375" style="29" customWidth="1"/>
    <col min="4103" max="4103" width="34.7109375" style="29" customWidth="1"/>
    <col min="4104" max="4105" width="9.140625" style="29"/>
    <col min="4106" max="4106" width="16.7109375" style="29" customWidth="1"/>
    <col min="4107" max="4107" width="18.42578125" style="29" customWidth="1"/>
    <col min="4108" max="4111" width="9.140625" style="29"/>
    <col min="4112" max="4112" width="11.42578125" style="29" customWidth="1"/>
    <col min="4113" max="4352" width="9.140625" style="29"/>
    <col min="4353" max="4353" width="6.42578125" style="29" customWidth="1"/>
    <col min="4354" max="4354" width="35.5703125" style="29" customWidth="1"/>
    <col min="4355" max="4355" width="10.85546875" style="29" customWidth="1"/>
    <col min="4356" max="4356" width="12.5703125" style="29" customWidth="1"/>
    <col min="4357" max="4357" width="18.140625" style="29" customWidth="1"/>
    <col min="4358" max="4358" width="17.7109375" style="29" customWidth="1"/>
    <col min="4359" max="4359" width="34.7109375" style="29" customWidth="1"/>
    <col min="4360" max="4361" width="9.140625" style="29"/>
    <col min="4362" max="4362" width="16.7109375" style="29" customWidth="1"/>
    <col min="4363" max="4363" width="18.42578125" style="29" customWidth="1"/>
    <col min="4364" max="4367" width="9.140625" style="29"/>
    <col min="4368" max="4368" width="11.42578125" style="29" customWidth="1"/>
    <col min="4369" max="4608" width="9.140625" style="29"/>
    <col min="4609" max="4609" width="6.42578125" style="29" customWidth="1"/>
    <col min="4610" max="4610" width="35.5703125" style="29" customWidth="1"/>
    <col min="4611" max="4611" width="10.85546875" style="29" customWidth="1"/>
    <col min="4612" max="4612" width="12.5703125" style="29" customWidth="1"/>
    <col min="4613" max="4613" width="18.140625" style="29" customWidth="1"/>
    <col min="4614" max="4614" width="17.7109375" style="29" customWidth="1"/>
    <col min="4615" max="4615" width="34.7109375" style="29" customWidth="1"/>
    <col min="4616" max="4617" width="9.140625" style="29"/>
    <col min="4618" max="4618" width="16.7109375" style="29" customWidth="1"/>
    <col min="4619" max="4619" width="18.42578125" style="29" customWidth="1"/>
    <col min="4620" max="4623" width="9.140625" style="29"/>
    <col min="4624" max="4624" width="11.42578125" style="29" customWidth="1"/>
    <col min="4625" max="4864" width="9.140625" style="29"/>
    <col min="4865" max="4865" width="6.42578125" style="29" customWidth="1"/>
    <col min="4866" max="4866" width="35.5703125" style="29" customWidth="1"/>
    <col min="4867" max="4867" width="10.85546875" style="29" customWidth="1"/>
    <col min="4868" max="4868" width="12.5703125" style="29" customWidth="1"/>
    <col min="4869" max="4869" width="18.140625" style="29" customWidth="1"/>
    <col min="4870" max="4870" width="17.7109375" style="29" customWidth="1"/>
    <col min="4871" max="4871" width="34.7109375" style="29" customWidth="1"/>
    <col min="4872" max="4873" width="9.140625" style="29"/>
    <col min="4874" max="4874" width="16.7109375" style="29" customWidth="1"/>
    <col min="4875" max="4875" width="18.42578125" style="29" customWidth="1"/>
    <col min="4876" max="4879" width="9.140625" style="29"/>
    <col min="4880" max="4880" width="11.42578125" style="29" customWidth="1"/>
    <col min="4881" max="5120" width="9.140625" style="29"/>
    <col min="5121" max="5121" width="6.42578125" style="29" customWidth="1"/>
    <col min="5122" max="5122" width="35.5703125" style="29" customWidth="1"/>
    <col min="5123" max="5123" width="10.85546875" style="29" customWidth="1"/>
    <col min="5124" max="5124" width="12.5703125" style="29" customWidth="1"/>
    <col min="5125" max="5125" width="18.140625" style="29" customWidth="1"/>
    <col min="5126" max="5126" width="17.7109375" style="29" customWidth="1"/>
    <col min="5127" max="5127" width="34.7109375" style="29" customWidth="1"/>
    <col min="5128" max="5129" width="9.140625" style="29"/>
    <col min="5130" max="5130" width="16.7109375" style="29" customWidth="1"/>
    <col min="5131" max="5131" width="18.42578125" style="29" customWidth="1"/>
    <col min="5132" max="5135" width="9.140625" style="29"/>
    <col min="5136" max="5136" width="11.42578125" style="29" customWidth="1"/>
    <col min="5137" max="5376" width="9.140625" style="29"/>
    <col min="5377" max="5377" width="6.42578125" style="29" customWidth="1"/>
    <col min="5378" max="5378" width="35.5703125" style="29" customWidth="1"/>
    <col min="5379" max="5379" width="10.85546875" style="29" customWidth="1"/>
    <col min="5380" max="5380" width="12.5703125" style="29" customWidth="1"/>
    <col min="5381" max="5381" width="18.140625" style="29" customWidth="1"/>
    <col min="5382" max="5382" width="17.7109375" style="29" customWidth="1"/>
    <col min="5383" max="5383" width="34.7109375" style="29" customWidth="1"/>
    <col min="5384" max="5385" width="9.140625" style="29"/>
    <col min="5386" max="5386" width="16.7109375" style="29" customWidth="1"/>
    <col min="5387" max="5387" width="18.42578125" style="29" customWidth="1"/>
    <col min="5388" max="5391" width="9.140625" style="29"/>
    <col min="5392" max="5392" width="11.42578125" style="29" customWidth="1"/>
    <col min="5393" max="5632" width="9.140625" style="29"/>
    <col min="5633" max="5633" width="6.42578125" style="29" customWidth="1"/>
    <col min="5634" max="5634" width="35.5703125" style="29" customWidth="1"/>
    <col min="5635" max="5635" width="10.85546875" style="29" customWidth="1"/>
    <col min="5636" max="5636" width="12.5703125" style="29" customWidth="1"/>
    <col min="5637" max="5637" width="18.140625" style="29" customWidth="1"/>
    <col min="5638" max="5638" width="17.7109375" style="29" customWidth="1"/>
    <col min="5639" max="5639" width="34.7109375" style="29" customWidth="1"/>
    <col min="5640" max="5641" width="9.140625" style="29"/>
    <col min="5642" max="5642" width="16.7109375" style="29" customWidth="1"/>
    <col min="5643" max="5643" width="18.42578125" style="29" customWidth="1"/>
    <col min="5644" max="5647" width="9.140625" style="29"/>
    <col min="5648" max="5648" width="11.42578125" style="29" customWidth="1"/>
    <col min="5649" max="5888" width="9.140625" style="29"/>
    <col min="5889" max="5889" width="6.42578125" style="29" customWidth="1"/>
    <col min="5890" max="5890" width="35.5703125" style="29" customWidth="1"/>
    <col min="5891" max="5891" width="10.85546875" style="29" customWidth="1"/>
    <col min="5892" max="5892" width="12.5703125" style="29" customWidth="1"/>
    <col min="5893" max="5893" width="18.140625" style="29" customWidth="1"/>
    <col min="5894" max="5894" width="17.7109375" style="29" customWidth="1"/>
    <col min="5895" max="5895" width="34.7109375" style="29" customWidth="1"/>
    <col min="5896" max="5897" width="9.140625" style="29"/>
    <col min="5898" max="5898" width="16.7109375" style="29" customWidth="1"/>
    <col min="5899" max="5899" width="18.42578125" style="29" customWidth="1"/>
    <col min="5900" max="5903" width="9.140625" style="29"/>
    <col min="5904" max="5904" width="11.42578125" style="29" customWidth="1"/>
    <col min="5905" max="6144" width="9.140625" style="29"/>
    <col min="6145" max="6145" width="6.42578125" style="29" customWidth="1"/>
    <col min="6146" max="6146" width="35.5703125" style="29" customWidth="1"/>
    <col min="6147" max="6147" width="10.85546875" style="29" customWidth="1"/>
    <col min="6148" max="6148" width="12.5703125" style="29" customWidth="1"/>
    <col min="6149" max="6149" width="18.140625" style="29" customWidth="1"/>
    <col min="6150" max="6150" width="17.7109375" style="29" customWidth="1"/>
    <col min="6151" max="6151" width="34.7109375" style="29" customWidth="1"/>
    <col min="6152" max="6153" width="9.140625" style="29"/>
    <col min="6154" max="6154" width="16.7109375" style="29" customWidth="1"/>
    <col min="6155" max="6155" width="18.42578125" style="29" customWidth="1"/>
    <col min="6156" max="6159" width="9.140625" style="29"/>
    <col min="6160" max="6160" width="11.42578125" style="29" customWidth="1"/>
    <col min="6161" max="6400" width="9.140625" style="29"/>
    <col min="6401" max="6401" width="6.42578125" style="29" customWidth="1"/>
    <col min="6402" max="6402" width="35.5703125" style="29" customWidth="1"/>
    <col min="6403" max="6403" width="10.85546875" style="29" customWidth="1"/>
    <col min="6404" max="6404" width="12.5703125" style="29" customWidth="1"/>
    <col min="6405" max="6405" width="18.140625" style="29" customWidth="1"/>
    <col min="6406" max="6406" width="17.7109375" style="29" customWidth="1"/>
    <col min="6407" max="6407" width="34.7109375" style="29" customWidth="1"/>
    <col min="6408" max="6409" width="9.140625" style="29"/>
    <col min="6410" max="6410" width="16.7109375" style="29" customWidth="1"/>
    <col min="6411" max="6411" width="18.42578125" style="29" customWidth="1"/>
    <col min="6412" max="6415" width="9.140625" style="29"/>
    <col min="6416" max="6416" width="11.42578125" style="29" customWidth="1"/>
    <col min="6417" max="6656" width="9.140625" style="29"/>
    <col min="6657" max="6657" width="6.42578125" style="29" customWidth="1"/>
    <col min="6658" max="6658" width="35.5703125" style="29" customWidth="1"/>
    <col min="6659" max="6659" width="10.85546875" style="29" customWidth="1"/>
    <col min="6660" max="6660" width="12.5703125" style="29" customWidth="1"/>
    <col min="6661" max="6661" width="18.140625" style="29" customWidth="1"/>
    <col min="6662" max="6662" width="17.7109375" style="29" customWidth="1"/>
    <col min="6663" max="6663" width="34.7109375" style="29" customWidth="1"/>
    <col min="6664" max="6665" width="9.140625" style="29"/>
    <col min="6666" max="6666" width="16.7109375" style="29" customWidth="1"/>
    <col min="6667" max="6667" width="18.42578125" style="29" customWidth="1"/>
    <col min="6668" max="6671" width="9.140625" style="29"/>
    <col min="6672" max="6672" width="11.42578125" style="29" customWidth="1"/>
    <col min="6673" max="6912" width="9.140625" style="29"/>
    <col min="6913" max="6913" width="6.42578125" style="29" customWidth="1"/>
    <col min="6914" max="6914" width="35.5703125" style="29" customWidth="1"/>
    <col min="6915" max="6915" width="10.85546875" style="29" customWidth="1"/>
    <col min="6916" max="6916" width="12.5703125" style="29" customWidth="1"/>
    <col min="6917" max="6917" width="18.140625" style="29" customWidth="1"/>
    <col min="6918" max="6918" width="17.7109375" style="29" customWidth="1"/>
    <col min="6919" max="6919" width="34.7109375" style="29" customWidth="1"/>
    <col min="6920" max="6921" width="9.140625" style="29"/>
    <col min="6922" max="6922" width="16.7109375" style="29" customWidth="1"/>
    <col min="6923" max="6923" width="18.42578125" style="29" customWidth="1"/>
    <col min="6924" max="6927" width="9.140625" style="29"/>
    <col min="6928" max="6928" width="11.42578125" style="29" customWidth="1"/>
    <col min="6929" max="7168" width="9.140625" style="29"/>
    <col min="7169" max="7169" width="6.42578125" style="29" customWidth="1"/>
    <col min="7170" max="7170" width="35.5703125" style="29" customWidth="1"/>
    <col min="7171" max="7171" width="10.85546875" style="29" customWidth="1"/>
    <col min="7172" max="7172" width="12.5703125" style="29" customWidth="1"/>
    <col min="7173" max="7173" width="18.140625" style="29" customWidth="1"/>
    <col min="7174" max="7174" width="17.7109375" style="29" customWidth="1"/>
    <col min="7175" max="7175" width="34.7109375" style="29" customWidth="1"/>
    <col min="7176" max="7177" width="9.140625" style="29"/>
    <col min="7178" max="7178" width="16.7109375" style="29" customWidth="1"/>
    <col min="7179" max="7179" width="18.42578125" style="29" customWidth="1"/>
    <col min="7180" max="7183" width="9.140625" style="29"/>
    <col min="7184" max="7184" width="11.42578125" style="29" customWidth="1"/>
    <col min="7185" max="7424" width="9.140625" style="29"/>
    <col min="7425" max="7425" width="6.42578125" style="29" customWidth="1"/>
    <col min="7426" max="7426" width="35.5703125" style="29" customWidth="1"/>
    <col min="7427" max="7427" width="10.85546875" style="29" customWidth="1"/>
    <col min="7428" max="7428" width="12.5703125" style="29" customWidth="1"/>
    <col min="7429" max="7429" width="18.140625" style="29" customWidth="1"/>
    <col min="7430" max="7430" width="17.7109375" style="29" customWidth="1"/>
    <col min="7431" max="7431" width="34.7109375" style="29" customWidth="1"/>
    <col min="7432" max="7433" width="9.140625" style="29"/>
    <col min="7434" max="7434" width="16.7109375" style="29" customWidth="1"/>
    <col min="7435" max="7435" width="18.42578125" style="29" customWidth="1"/>
    <col min="7436" max="7439" width="9.140625" style="29"/>
    <col min="7440" max="7440" width="11.42578125" style="29" customWidth="1"/>
    <col min="7441" max="7680" width="9.140625" style="29"/>
    <col min="7681" max="7681" width="6.42578125" style="29" customWidth="1"/>
    <col min="7682" max="7682" width="35.5703125" style="29" customWidth="1"/>
    <col min="7683" max="7683" width="10.85546875" style="29" customWidth="1"/>
    <col min="7684" max="7684" width="12.5703125" style="29" customWidth="1"/>
    <col min="7685" max="7685" width="18.140625" style="29" customWidth="1"/>
    <col min="7686" max="7686" width="17.7109375" style="29" customWidth="1"/>
    <col min="7687" max="7687" width="34.7109375" style="29" customWidth="1"/>
    <col min="7688" max="7689" width="9.140625" style="29"/>
    <col min="7690" max="7690" width="16.7109375" style="29" customWidth="1"/>
    <col min="7691" max="7691" width="18.42578125" style="29" customWidth="1"/>
    <col min="7692" max="7695" width="9.140625" style="29"/>
    <col min="7696" max="7696" width="11.42578125" style="29" customWidth="1"/>
    <col min="7697" max="7936" width="9.140625" style="29"/>
    <col min="7937" max="7937" width="6.42578125" style="29" customWidth="1"/>
    <col min="7938" max="7938" width="35.5703125" style="29" customWidth="1"/>
    <col min="7939" max="7939" width="10.85546875" style="29" customWidth="1"/>
    <col min="7940" max="7940" width="12.5703125" style="29" customWidth="1"/>
    <col min="7941" max="7941" width="18.140625" style="29" customWidth="1"/>
    <col min="7942" max="7942" width="17.7109375" style="29" customWidth="1"/>
    <col min="7943" max="7943" width="34.7109375" style="29" customWidth="1"/>
    <col min="7944" max="7945" width="9.140625" style="29"/>
    <col min="7946" max="7946" width="16.7109375" style="29" customWidth="1"/>
    <col min="7947" max="7947" width="18.42578125" style="29" customWidth="1"/>
    <col min="7948" max="7951" width="9.140625" style="29"/>
    <col min="7952" max="7952" width="11.42578125" style="29" customWidth="1"/>
    <col min="7953" max="8192" width="9.140625" style="29"/>
    <col min="8193" max="8193" width="6.42578125" style="29" customWidth="1"/>
    <col min="8194" max="8194" width="35.5703125" style="29" customWidth="1"/>
    <col min="8195" max="8195" width="10.85546875" style="29" customWidth="1"/>
    <col min="8196" max="8196" width="12.5703125" style="29" customWidth="1"/>
    <col min="8197" max="8197" width="18.140625" style="29" customWidth="1"/>
    <col min="8198" max="8198" width="17.7109375" style="29" customWidth="1"/>
    <col min="8199" max="8199" width="34.7109375" style="29" customWidth="1"/>
    <col min="8200" max="8201" width="9.140625" style="29"/>
    <col min="8202" max="8202" width="16.7109375" style="29" customWidth="1"/>
    <col min="8203" max="8203" width="18.42578125" style="29" customWidth="1"/>
    <col min="8204" max="8207" width="9.140625" style="29"/>
    <col min="8208" max="8208" width="11.42578125" style="29" customWidth="1"/>
    <col min="8209" max="8448" width="9.140625" style="29"/>
    <col min="8449" max="8449" width="6.42578125" style="29" customWidth="1"/>
    <col min="8450" max="8450" width="35.5703125" style="29" customWidth="1"/>
    <col min="8451" max="8451" width="10.85546875" style="29" customWidth="1"/>
    <col min="8452" max="8452" width="12.5703125" style="29" customWidth="1"/>
    <col min="8453" max="8453" width="18.140625" style="29" customWidth="1"/>
    <col min="8454" max="8454" width="17.7109375" style="29" customWidth="1"/>
    <col min="8455" max="8455" width="34.7109375" style="29" customWidth="1"/>
    <col min="8456" max="8457" width="9.140625" style="29"/>
    <col min="8458" max="8458" width="16.7109375" style="29" customWidth="1"/>
    <col min="8459" max="8459" width="18.42578125" style="29" customWidth="1"/>
    <col min="8460" max="8463" width="9.140625" style="29"/>
    <col min="8464" max="8464" width="11.42578125" style="29" customWidth="1"/>
    <col min="8465" max="8704" width="9.140625" style="29"/>
    <col min="8705" max="8705" width="6.42578125" style="29" customWidth="1"/>
    <col min="8706" max="8706" width="35.5703125" style="29" customWidth="1"/>
    <col min="8707" max="8707" width="10.85546875" style="29" customWidth="1"/>
    <col min="8708" max="8708" width="12.5703125" style="29" customWidth="1"/>
    <col min="8709" max="8709" width="18.140625" style="29" customWidth="1"/>
    <col min="8710" max="8710" width="17.7109375" style="29" customWidth="1"/>
    <col min="8711" max="8711" width="34.7109375" style="29" customWidth="1"/>
    <col min="8712" max="8713" width="9.140625" style="29"/>
    <col min="8714" max="8714" width="16.7109375" style="29" customWidth="1"/>
    <col min="8715" max="8715" width="18.42578125" style="29" customWidth="1"/>
    <col min="8716" max="8719" width="9.140625" style="29"/>
    <col min="8720" max="8720" width="11.42578125" style="29" customWidth="1"/>
    <col min="8721" max="8960" width="9.140625" style="29"/>
    <col min="8961" max="8961" width="6.42578125" style="29" customWidth="1"/>
    <col min="8962" max="8962" width="35.5703125" style="29" customWidth="1"/>
    <col min="8963" max="8963" width="10.85546875" style="29" customWidth="1"/>
    <col min="8964" max="8964" width="12.5703125" style="29" customWidth="1"/>
    <col min="8965" max="8965" width="18.140625" style="29" customWidth="1"/>
    <col min="8966" max="8966" width="17.7109375" style="29" customWidth="1"/>
    <col min="8967" max="8967" width="34.7109375" style="29" customWidth="1"/>
    <col min="8968" max="8969" width="9.140625" style="29"/>
    <col min="8970" max="8970" width="16.7109375" style="29" customWidth="1"/>
    <col min="8971" max="8971" width="18.42578125" style="29" customWidth="1"/>
    <col min="8972" max="8975" width="9.140625" style="29"/>
    <col min="8976" max="8976" width="11.42578125" style="29" customWidth="1"/>
    <col min="8977" max="9216" width="9.140625" style="29"/>
    <col min="9217" max="9217" width="6.42578125" style="29" customWidth="1"/>
    <col min="9218" max="9218" width="35.5703125" style="29" customWidth="1"/>
    <col min="9219" max="9219" width="10.85546875" style="29" customWidth="1"/>
    <col min="9220" max="9220" width="12.5703125" style="29" customWidth="1"/>
    <col min="9221" max="9221" width="18.140625" style="29" customWidth="1"/>
    <col min="9222" max="9222" width="17.7109375" style="29" customWidth="1"/>
    <col min="9223" max="9223" width="34.7109375" style="29" customWidth="1"/>
    <col min="9224" max="9225" width="9.140625" style="29"/>
    <col min="9226" max="9226" width="16.7109375" style="29" customWidth="1"/>
    <col min="9227" max="9227" width="18.42578125" style="29" customWidth="1"/>
    <col min="9228" max="9231" width="9.140625" style="29"/>
    <col min="9232" max="9232" width="11.42578125" style="29" customWidth="1"/>
    <col min="9233" max="9472" width="9.140625" style="29"/>
    <col min="9473" max="9473" width="6.42578125" style="29" customWidth="1"/>
    <col min="9474" max="9474" width="35.5703125" style="29" customWidth="1"/>
    <col min="9475" max="9475" width="10.85546875" style="29" customWidth="1"/>
    <col min="9476" max="9476" width="12.5703125" style="29" customWidth="1"/>
    <col min="9477" max="9477" width="18.140625" style="29" customWidth="1"/>
    <col min="9478" max="9478" width="17.7109375" style="29" customWidth="1"/>
    <col min="9479" max="9479" width="34.7109375" style="29" customWidth="1"/>
    <col min="9480" max="9481" width="9.140625" style="29"/>
    <col min="9482" max="9482" width="16.7109375" style="29" customWidth="1"/>
    <col min="9483" max="9483" width="18.42578125" style="29" customWidth="1"/>
    <col min="9484" max="9487" width="9.140625" style="29"/>
    <col min="9488" max="9488" width="11.42578125" style="29" customWidth="1"/>
    <col min="9489" max="9728" width="9.140625" style="29"/>
    <col min="9729" max="9729" width="6.42578125" style="29" customWidth="1"/>
    <col min="9730" max="9730" width="35.5703125" style="29" customWidth="1"/>
    <col min="9731" max="9731" width="10.85546875" style="29" customWidth="1"/>
    <col min="9732" max="9732" width="12.5703125" style="29" customWidth="1"/>
    <col min="9733" max="9733" width="18.140625" style="29" customWidth="1"/>
    <col min="9734" max="9734" width="17.7109375" style="29" customWidth="1"/>
    <col min="9735" max="9735" width="34.7109375" style="29" customWidth="1"/>
    <col min="9736" max="9737" width="9.140625" style="29"/>
    <col min="9738" max="9738" width="16.7109375" style="29" customWidth="1"/>
    <col min="9739" max="9739" width="18.42578125" style="29" customWidth="1"/>
    <col min="9740" max="9743" width="9.140625" style="29"/>
    <col min="9744" max="9744" width="11.42578125" style="29" customWidth="1"/>
    <col min="9745" max="9984" width="9.140625" style="29"/>
    <col min="9985" max="9985" width="6.42578125" style="29" customWidth="1"/>
    <col min="9986" max="9986" width="35.5703125" style="29" customWidth="1"/>
    <col min="9987" max="9987" width="10.85546875" style="29" customWidth="1"/>
    <col min="9988" max="9988" width="12.5703125" style="29" customWidth="1"/>
    <col min="9989" max="9989" width="18.140625" style="29" customWidth="1"/>
    <col min="9990" max="9990" width="17.7109375" style="29" customWidth="1"/>
    <col min="9991" max="9991" width="34.7109375" style="29" customWidth="1"/>
    <col min="9992" max="9993" width="9.140625" style="29"/>
    <col min="9994" max="9994" width="16.7109375" style="29" customWidth="1"/>
    <col min="9995" max="9995" width="18.42578125" style="29" customWidth="1"/>
    <col min="9996" max="9999" width="9.140625" style="29"/>
    <col min="10000" max="10000" width="11.42578125" style="29" customWidth="1"/>
    <col min="10001" max="10240" width="9.140625" style="29"/>
    <col min="10241" max="10241" width="6.42578125" style="29" customWidth="1"/>
    <col min="10242" max="10242" width="35.5703125" style="29" customWidth="1"/>
    <col min="10243" max="10243" width="10.85546875" style="29" customWidth="1"/>
    <col min="10244" max="10244" width="12.5703125" style="29" customWidth="1"/>
    <col min="10245" max="10245" width="18.140625" style="29" customWidth="1"/>
    <col min="10246" max="10246" width="17.7109375" style="29" customWidth="1"/>
    <col min="10247" max="10247" width="34.7109375" style="29" customWidth="1"/>
    <col min="10248" max="10249" width="9.140625" style="29"/>
    <col min="10250" max="10250" width="16.7109375" style="29" customWidth="1"/>
    <col min="10251" max="10251" width="18.42578125" style="29" customWidth="1"/>
    <col min="10252" max="10255" width="9.140625" style="29"/>
    <col min="10256" max="10256" width="11.42578125" style="29" customWidth="1"/>
    <col min="10257" max="10496" width="9.140625" style="29"/>
    <col min="10497" max="10497" width="6.42578125" style="29" customWidth="1"/>
    <col min="10498" max="10498" width="35.5703125" style="29" customWidth="1"/>
    <col min="10499" max="10499" width="10.85546875" style="29" customWidth="1"/>
    <col min="10500" max="10500" width="12.5703125" style="29" customWidth="1"/>
    <col min="10501" max="10501" width="18.140625" style="29" customWidth="1"/>
    <col min="10502" max="10502" width="17.7109375" style="29" customWidth="1"/>
    <col min="10503" max="10503" width="34.7109375" style="29" customWidth="1"/>
    <col min="10504" max="10505" width="9.140625" style="29"/>
    <col min="10506" max="10506" width="16.7109375" style="29" customWidth="1"/>
    <col min="10507" max="10507" width="18.42578125" style="29" customWidth="1"/>
    <col min="10508" max="10511" width="9.140625" style="29"/>
    <col min="10512" max="10512" width="11.42578125" style="29" customWidth="1"/>
    <col min="10513" max="10752" width="9.140625" style="29"/>
    <col min="10753" max="10753" width="6.42578125" style="29" customWidth="1"/>
    <col min="10754" max="10754" width="35.5703125" style="29" customWidth="1"/>
    <col min="10755" max="10755" width="10.85546875" style="29" customWidth="1"/>
    <col min="10756" max="10756" width="12.5703125" style="29" customWidth="1"/>
    <col min="10757" max="10757" width="18.140625" style="29" customWidth="1"/>
    <col min="10758" max="10758" width="17.7109375" style="29" customWidth="1"/>
    <col min="10759" max="10759" width="34.7109375" style="29" customWidth="1"/>
    <col min="10760" max="10761" width="9.140625" style="29"/>
    <col min="10762" max="10762" width="16.7109375" style="29" customWidth="1"/>
    <col min="10763" max="10763" width="18.42578125" style="29" customWidth="1"/>
    <col min="10764" max="10767" width="9.140625" style="29"/>
    <col min="10768" max="10768" width="11.42578125" style="29" customWidth="1"/>
    <col min="10769" max="11008" width="9.140625" style="29"/>
    <col min="11009" max="11009" width="6.42578125" style="29" customWidth="1"/>
    <col min="11010" max="11010" width="35.5703125" style="29" customWidth="1"/>
    <col min="11011" max="11011" width="10.85546875" style="29" customWidth="1"/>
    <col min="11012" max="11012" width="12.5703125" style="29" customWidth="1"/>
    <col min="11013" max="11013" width="18.140625" style="29" customWidth="1"/>
    <col min="11014" max="11014" width="17.7109375" style="29" customWidth="1"/>
    <col min="11015" max="11015" width="34.7109375" style="29" customWidth="1"/>
    <col min="11016" max="11017" width="9.140625" style="29"/>
    <col min="11018" max="11018" width="16.7109375" style="29" customWidth="1"/>
    <col min="11019" max="11019" width="18.42578125" style="29" customWidth="1"/>
    <col min="11020" max="11023" width="9.140625" style="29"/>
    <col min="11024" max="11024" width="11.42578125" style="29" customWidth="1"/>
    <col min="11025" max="11264" width="9.140625" style="29"/>
    <col min="11265" max="11265" width="6.42578125" style="29" customWidth="1"/>
    <col min="11266" max="11266" width="35.5703125" style="29" customWidth="1"/>
    <col min="11267" max="11267" width="10.85546875" style="29" customWidth="1"/>
    <col min="11268" max="11268" width="12.5703125" style="29" customWidth="1"/>
    <col min="11269" max="11269" width="18.140625" style="29" customWidth="1"/>
    <col min="11270" max="11270" width="17.7109375" style="29" customWidth="1"/>
    <col min="11271" max="11271" width="34.7109375" style="29" customWidth="1"/>
    <col min="11272" max="11273" width="9.140625" style="29"/>
    <col min="11274" max="11274" width="16.7109375" style="29" customWidth="1"/>
    <col min="11275" max="11275" width="18.42578125" style="29" customWidth="1"/>
    <col min="11276" max="11279" width="9.140625" style="29"/>
    <col min="11280" max="11280" width="11.42578125" style="29" customWidth="1"/>
    <col min="11281" max="11520" width="9.140625" style="29"/>
    <col min="11521" max="11521" width="6.42578125" style="29" customWidth="1"/>
    <col min="11522" max="11522" width="35.5703125" style="29" customWidth="1"/>
    <col min="11523" max="11523" width="10.85546875" style="29" customWidth="1"/>
    <col min="11524" max="11524" width="12.5703125" style="29" customWidth="1"/>
    <col min="11525" max="11525" width="18.140625" style="29" customWidth="1"/>
    <col min="11526" max="11526" width="17.7109375" style="29" customWidth="1"/>
    <col min="11527" max="11527" width="34.7109375" style="29" customWidth="1"/>
    <col min="11528" max="11529" width="9.140625" style="29"/>
    <col min="11530" max="11530" width="16.7109375" style="29" customWidth="1"/>
    <col min="11531" max="11531" width="18.42578125" style="29" customWidth="1"/>
    <col min="11532" max="11535" width="9.140625" style="29"/>
    <col min="11536" max="11536" width="11.42578125" style="29" customWidth="1"/>
    <col min="11537" max="11776" width="9.140625" style="29"/>
    <col min="11777" max="11777" width="6.42578125" style="29" customWidth="1"/>
    <col min="11778" max="11778" width="35.5703125" style="29" customWidth="1"/>
    <col min="11779" max="11779" width="10.85546875" style="29" customWidth="1"/>
    <col min="11780" max="11780" width="12.5703125" style="29" customWidth="1"/>
    <col min="11781" max="11781" width="18.140625" style="29" customWidth="1"/>
    <col min="11782" max="11782" width="17.7109375" style="29" customWidth="1"/>
    <col min="11783" max="11783" width="34.7109375" style="29" customWidth="1"/>
    <col min="11784" max="11785" width="9.140625" style="29"/>
    <col min="11786" max="11786" width="16.7109375" style="29" customWidth="1"/>
    <col min="11787" max="11787" width="18.42578125" style="29" customWidth="1"/>
    <col min="11788" max="11791" width="9.140625" style="29"/>
    <col min="11792" max="11792" width="11.42578125" style="29" customWidth="1"/>
    <col min="11793" max="12032" width="9.140625" style="29"/>
    <col min="12033" max="12033" width="6.42578125" style="29" customWidth="1"/>
    <col min="12034" max="12034" width="35.5703125" style="29" customWidth="1"/>
    <col min="12035" max="12035" width="10.85546875" style="29" customWidth="1"/>
    <col min="12036" max="12036" width="12.5703125" style="29" customWidth="1"/>
    <col min="12037" max="12037" width="18.140625" style="29" customWidth="1"/>
    <col min="12038" max="12038" width="17.7109375" style="29" customWidth="1"/>
    <col min="12039" max="12039" width="34.7109375" style="29" customWidth="1"/>
    <col min="12040" max="12041" width="9.140625" style="29"/>
    <col min="12042" max="12042" width="16.7109375" style="29" customWidth="1"/>
    <col min="12043" max="12043" width="18.42578125" style="29" customWidth="1"/>
    <col min="12044" max="12047" width="9.140625" style="29"/>
    <col min="12048" max="12048" width="11.42578125" style="29" customWidth="1"/>
    <col min="12049" max="12288" width="9.140625" style="29"/>
    <col min="12289" max="12289" width="6.42578125" style="29" customWidth="1"/>
    <col min="12290" max="12290" width="35.5703125" style="29" customWidth="1"/>
    <col min="12291" max="12291" width="10.85546875" style="29" customWidth="1"/>
    <col min="12292" max="12292" width="12.5703125" style="29" customWidth="1"/>
    <col min="12293" max="12293" width="18.140625" style="29" customWidth="1"/>
    <col min="12294" max="12294" width="17.7109375" style="29" customWidth="1"/>
    <col min="12295" max="12295" width="34.7109375" style="29" customWidth="1"/>
    <col min="12296" max="12297" width="9.140625" style="29"/>
    <col min="12298" max="12298" width="16.7109375" style="29" customWidth="1"/>
    <col min="12299" max="12299" width="18.42578125" style="29" customWidth="1"/>
    <col min="12300" max="12303" width="9.140625" style="29"/>
    <col min="12304" max="12304" width="11.42578125" style="29" customWidth="1"/>
    <col min="12305" max="12544" width="9.140625" style="29"/>
    <col min="12545" max="12545" width="6.42578125" style="29" customWidth="1"/>
    <col min="12546" max="12546" width="35.5703125" style="29" customWidth="1"/>
    <col min="12547" max="12547" width="10.85546875" style="29" customWidth="1"/>
    <col min="12548" max="12548" width="12.5703125" style="29" customWidth="1"/>
    <col min="12549" max="12549" width="18.140625" style="29" customWidth="1"/>
    <col min="12550" max="12550" width="17.7109375" style="29" customWidth="1"/>
    <col min="12551" max="12551" width="34.7109375" style="29" customWidth="1"/>
    <col min="12552" max="12553" width="9.140625" style="29"/>
    <col min="12554" max="12554" width="16.7109375" style="29" customWidth="1"/>
    <col min="12555" max="12555" width="18.42578125" style="29" customWidth="1"/>
    <col min="12556" max="12559" width="9.140625" style="29"/>
    <col min="12560" max="12560" width="11.42578125" style="29" customWidth="1"/>
    <col min="12561" max="12800" width="9.140625" style="29"/>
    <col min="12801" max="12801" width="6.42578125" style="29" customWidth="1"/>
    <col min="12802" max="12802" width="35.5703125" style="29" customWidth="1"/>
    <col min="12803" max="12803" width="10.85546875" style="29" customWidth="1"/>
    <col min="12804" max="12804" width="12.5703125" style="29" customWidth="1"/>
    <col min="12805" max="12805" width="18.140625" style="29" customWidth="1"/>
    <col min="12806" max="12806" width="17.7109375" style="29" customWidth="1"/>
    <col min="12807" max="12807" width="34.7109375" style="29" customWidth="1"/>
    <col min="12808" max="12809" width="9.140625" style="29"/>
    <col min="12810" max="12810" width="16.7109375" style="29" customWidth="1"/>
    <col min="12811" max="12811" width="18.42578125" style="29" customWidth="1"/>
    <col min="12812" max="12815" width="9.140625" style="29"/>
    <col min="12816" max="12816" width="11.42578125" style="29" customWidth="1"/>
    <col min="12817" max="13056" width="9.140625" style="29"/>
    <col min="13057" max="13057" width="6.42578125" style="29" customWidth="1"/>
    <col min="13058" max="13058" width="35.5703125" style="29" customWidth="1"/>
    <col min="13059" max="13059" width="10.85546875" style="29" customWidth="1"/>
    <col min="13060" max="13060" width="12.5703125" style="29" customWidth="1"/>
    <col min="13061" max="13061" width="18.140625" style="29" customWidth="1"/>
    <col min="13062" max="13062" width="17.7109375" style="29" customWidth="1"/>
    <col min="13063" max="13063" width="34.7109375" style="29" customWidth="1"/>
    <col min="13064" max="13065" width="9.140625" style="29"/>
    <col min="13066" max="13066" width="16.7109375" style="29" customWidth="1"/>
    <col min="13067" max="13067" width="18.42578125" style="29" customWidth="1"/>
    <col min="13068" max="13071" width="9.140625" style="29"/>
    <col min="13072" max="13072" width="11.42578125" style="29" customWidth="1"/>
    <col min="13073" max="13312" width="9.140625" style="29"/>
    <col min="13313" max="13313" width="6.42578125" style="29" customWidth="1"/>
    <col min="13314" max="13314" width="35.5703125" style="29" customWidth="1"/>
    <col min="13315" max="13315" width="10.85546875" style="29" customWidth="1"/>
    <col min="13316" max="13316" width="12.5703125" style="29" customWidth="1"/>
    <col min="13317" max="13317" width="18.140625" style="29" customWidth="1"/>
    <col min="13318" max="13318" width="17.7109375" style="29" customWidth="1"/>
    <col min="13319" max="13319" width="34.7109375" style="29" customWidth="1"/>
    <col min="13320" max="13321" width="9.140625" style="29"/>
    <col min="13322" max="13322" width="16.7109375" style="29" customWidth="1"/>
    <col min="13323" max="13323" width="18.42578125" style="29" customWidth="1"/>
    <col min="13324" max="13327" width="9.140625" style="29"/>
    <col min="13328" max="13328" width="11.42578125" style="29" customWidth="1"/>
    <col min="13329" max="13568" width="9.140625" style="29"/>
    <col min="13569" max="13569" width="6.42578125" style="29" customWidth="1"/>
    <col min="13570" max="13570" width="35.5703125" style="29" customWidth="1"/>
    <col min="13571" max="13571" width="10.85546875" style="29" customWidth="1"/>
    <col min="13572" max="13572" width="12.5703125" style="29" customWidth="1"/>
    <col min="13573" max="13573" width="18.140625" style="29" customWidth="1"/>
    <col min="13574" max="13574" width="17.7109375" style="29" customWidth="1"/>
    <col min="13575" max="13575" width="34.7109375" style="29" customWidth="1"/>
    <col min="13576" max="13577" width="9.140625" style="29"/>
    <col min="13578" max="13578" width="16.7109375" style="29" customWidth="1"/>
    <col min="13579" max="13579" width="18.42578125" style="29" customWidth="1"/>
    <col min="13580" max="13583" width="9.140625" style="29"/>
    <col min="13584" max="13584" width="11.42578125" style="29" customWidth="1"/>
    <col min="13585" max="13824" width="9.140625" style="29"/>
    <col min="13825" max="13825" width="6.42578125" style="29" customWidth="1"/>
    <col min="13826" max="13826" width="35.5703125" style="29" customWidth="1"/>
    <col min="13827" max="13827" width="10.85546875" style="29" customWidth="1"/>
    <col min="13828" max="13828" width="12.5703125" style="29" customWidth="1"/>
    <col min="13829" max="13829" width="18.140625" style="29" customWidth="1"/>
    <col min="13830" max="13830" width="17.7109375" style="29" customWidth="1"/>
    <col min="13831" max="13831" width="34.7109375" style="29" customWidth="1"/>
    <col min="13832" max="13833" width="9.140625" style="29"/>
    <col min="13834" max="13834" width="16.7109375" style="29" customWidth="1"/>
    <col min="13835" max="13835" width="18.42578125" style="29" customWidth="1"/>
    <col min="13836" max="13839" width="9.140625" style="29"/>
    <col min="13840" max="13840" width="11.42578125" style="29" customWidth="1"/>
    <col min="13841" max="14080" width="9.140625" style="29"/>
    <col min="14081" max="14081" width="6.42578125" style="29" customWidth="1"/>
    <col min="14082" max="14082" width="35.5703125" style="29" customWidth="1"/>
    <col min="14083" max="14083" width="10.85546875" style="29" customWidth="1"/>
    <col min="14084" max="14084" width="12.5703125" style="29" customWidth="1"/>
    <col min="14085" max="14085" width="18.140625" style="29" customWidth="1"/>
    <col min="14086" max="14086" width="17.7109375" style="29" customWidth="1"/>
    <col min="14087" max="14087" width="34.7109375" style="29" customWidth="1"/>
    <col min="14088" max="14089" width="9.140625" style="29"/>
    <col min="14090" max="14090" width="16.7109375" style="29" customWidth="1"/>
    <col min="14091" max="14091" width="18.42578125" style="29" customWidth="1"/>
    <col min="14092" max="14095" width="9.140625" style="29"/>
    <col min="14096" max="14096" width="11.42578125" style="29" customWidth="1"/>
    <col min="14097" max="14336" width="9.140625" style="29"/>
    <col min="14337" max="14337" width="6.42578125" style="29" customWidth="1"/>
    <col min="14338" max="14338" width="35.5703125" style="29" customWidth="1"/>
    <col min="14339" max="14339" width="10.85546875" style="29" customWidth="1"/>
    <col min="14340" max="14340" width="12.5703125" style="29" customWidth="1"/>
    <col min="14341" max="14341" width="18.140625" style="29" customWidth="1"/>
    <col min="14342" max="14342" width="17.7109375" style="29" customWidth="1"/>
    <col min="14343" max="14343" width="34.7109375" style="29" customWidth="1"/>
    <col min="14344" max="14345" width="9.140625" style="29"/>
    <col min="14346" max="14346" width="16.7109375" style="29" customWidth="1"/>
    <col min="14347" max="14347" width="18.42578125" style="29" customWidth="1"/>
    <col min="14348" max="14351" width="9.140625" style="29"/>
    <col min="14352" max="14352" width="11.42578125" style="29" customWidth="1"/>
    <col min="14353" max="14592" width="9.140625" style="29"/>
    <col min="14593" max="14593" width="6.42578125" style="29" customWidth="1"/>
    <col min="14594" max="14594" width="35.5703125" style="29" customWidth="1"/>
    <col min="14595" max="14595" width="10.85546875" style="29" customWidth="1"/>
    <col min="14596" max="14596" width="12.5703125" style="29" customWidth="1"/>
    <col min="14597" max="14597" width="18.140625" style="29" customWidth="1"/>
    <col min="14598" max="14598" width="17.7109375" style="29" customWidth="1"/>
    <col min="14599" max="14599" width="34.7109375" style="29" customWidth="1"/>
    <col min="14600" max="14601" width="9.140625" style="29"/>
    <col min="14602" max="14602" width="16.7109375" style="29" customWidth="1"/>
    <col min="14603" max="14603" width="18.42578125" style="29" customWidth="1"/>
    <col min="14604" max="14607" width="9.140625" style="29"/>
    <col min="14608" max="14608" width="11.42578125" style="29" customWidth="1"/>
    <col min="14609" max="14848" width="9.140625" style="29"/>
    <col min="14849" max="14849" width="6.42578125" style="29" customWidth="1"/>
    <col min="14850" max="14850" width="35.5703125" style="29" customWidth="1"/>
    <col min="14851" max="14851" width="10.85546875" style="29" customWidth="1"/>
    <col min="14852" max="14852" width="12.5703125" style="29" customWidth="1"/>
    <col min="14853" max="14853" width="18.140625" style="29" customWidth="1"/>
    <col min="14854" max="14854" width="17.7109375" style="29" customWidth="1"/>
    <col min="14855" max="14855" width="34.7109375" style="29" customWidth="1"/>
    <col min="14856" max="14857" width="9.140625" style="29"/>
    <col min="14858" max="14858" width="16.7109375" style="29" customWidth="1"/>
    <col min="14859" max="14859" width="18.42578125" style="29" customWidth="1"/>
    <col min="14860" max="14863" width="9.140625" style="29"/>
    <col min="14864" max="14864" width="11.42578125" style="29" customWidth="1"/>
    <col min="14865" max="15104" width="9.140625" style="29"/>
    <col min="15105" max="15105" width="6.42578125" style="29" customWidth="1"/>
    <col min="15106" max="15106" width="35.5703125" style="29" customWidth="1"/>
    <col min="15107" max="15107" width="10.85546875" style="29" customWidth="1"/>
    <col min="15108" max="15108" width="12.5703125" style="29" customWidth="1"/>
    <col min="15109" max="15109" width="18.140625" style="29" customWidth="1"/>
    <col min="15110" max="15110" width="17.7109375" style="29" customWidth="1"/>
    <col min="15111" max="15111" width="34.7109375" style="29" customWidth="1"/>
    <col min="15112" max="15113" width="9.140625" style="29"/>
    <col min="15114" max="15114" width="16.7109375" style="29" customWidth="1"/>
    <col min="15115" max="15115" width="18.42578125" style="29" customWidth="1"/>
    <col min="15116" max="15119" width="9.140625" style="29"/>
    <col min="15120" max="15120" width="11.42578125" style="29" customWidth="1"/>
    <col min="15121" max="15360" width="9.140625" style="29"/>
    <col min="15361" max="15361" width="6.42578125" style="29" customWidth="1"/>
    <col min="15362" max="15362" width="35.5703125" style="29" customWidth="1"/>
    <col min="15363" max="15363" width="10.85546875" style="29" customWidth="1"/>
    <col min="15364" max="15364" width="12.5703125" style="29" customWidth="1"/>
    <col min="15365" max="15365" width="18.140625" style="29" customWidth="1"/>
    <col min="15366" max="15366" width="17.7109375" style="29" customWidth="1"/>
    <col min="15367" max="15367" width="34.7109375" style="29" customWidth="1"/>
    <col min="15368" max="15369" width="9.140625" style="29"/>
    <col min="15370" max="15370" width="16.7109375" style="29" customWidth="1"/>
    <col min="15371" max="15371" width="18.42578125" style="29" customWidth="1"/>
    <col min="15372" max="15375" width="9.140625" style="29"/>
    <col min="15376" max="15376" width="11.42578125" style="29" customWidth="1"/>
    <col min="15377" max="15616" width="9.140625" style="29"/>
    <col min="15617" max="15617" width="6.42578125" style="29" customWidth="1"/>
    <col min="15618" max="15618" width="35.5703125" style="29" customWidth="1"/>
    <col min="15619" max="15619" width="10.85546875" style="29" customWidth="1"/>
    <col min="15620" max="15620" width="12.5703125" style="29" customWidth="1"/>
    <col min="15621" max="15621" width="18.140625" style="29" customWidth="1"/>
    <col min="15622" max="15622" width="17.7109375" style="29" customWidth="1"/>
    <col min="15623" max="15623" width="34.7109375" style="29" customWidth="1"/>
    <col min="15624" max="15625" width="9.140625" style="29"/>
    <col min="15626" max="15626" width="16.7109375" style="29" customWidth="1"/>
    <col min="15627" max="15627" width="18.42578125" style="29" customWidth="1"/>
    <col min="15628" max="15631" width="9.140625" style="29"/>
    <col min="15632" max="15632" width="11.42578125" style="29" customWidth="1"/>
    <col min="15633" max="15872" width="9.140625" style="29"/>
    <col min="15873" max="15873" width="6.42578125" style="29" customWidth="1"/>
    <col min="15874" max="15874" width="35.5703125" style="29" customWidth="1"/>
    <col min="15875" max="15875" width="10.85546875" style="29" customWidth="1"/>
    <col min="15876" max="15876" width="12.5703125" style="29" customWidth="1"/>
    <col min="15877" max="15877" width="18.140625" style="29" customWidth="1"/>
    <col min="15878" max="15878" width="17.7109375" style="29" customWidth="1"/>
    <col min="15879" max="15879" width="34.7109375" style="29" customWidth="1"/>
    <col min="15880" max="15881" width="9.140625" style="29"/>
    <col min="15882" max="15882" width="16.7109375" style="29" customWidth="1"/>
    <col min="15883" max="15883" width="18.42578125" style="29" customWidth="1"/>
    <col min="15884" max="15887" width="9.140625" style="29"/>
    <col min="15888" max="15888" width="11.42578125" style="29" customWidth="1"/>
    <col min="15889" max="16128" width="9.140625" style="29"/>
    <col min="16129" max="16129" width="6.42578125" style="29" customWidth="1"/>
    <col min="16130" max="16130" width="35.5703125" style="29" customWidth="1"/>
    <col min="16131" max="16131" width="10.85546875" style="29" customWidth="1"/>
    <col min="16132" max="16132" width="12.5703125" style="29" customWidth="1"/>
    <col min="16133" max="16133" width="18.140625" style="29" customWidth="1"/>
    <col min="16134" max="16134" width="17.7109375" style="29" customWidth="1"/>
    <col min="16135" max="16135" width="34.7109375" style="29" customWidth="1"/>
    <col min="16136" max="16137" width="9.140625" style="29"/>
    <col min="16138" max="16138" width="16.7109375" style="29" customWidth="1"/>
    <col min="16139" max="16139" width="18.42578125" style="29" customWidth="1"/>
    <col min="16140" max="16143" width="9.140625" style="29"/>
    <col min="16144" max="16144" width="11.42578125" style="29" customWidth="1"/>
    <col min="16145" max="16384" width="9.140625" style="29"/>
  </cols>
  <sheetData>
    <row r="2" spans="1:11" ht="45" customHeight="1" x14ac:dyDescent="0.25">
      <c r="A2" s="198" t="s">
        <v>130</v>
      </c>
      <c r="B2" s="198"/>
      <c r="C2" s="198"/>
      <c r="D2" s="198"/>
      <c r="E2" s="198"/>
      <c r="F2" s="198"/>
      <c r="G2" s="198"/>
      <c r="H2" s="75"/>
      <c r="I2" s="75"/>
      <c r="J2" s="75"/>
      <c r="K2" s="75"/>
    </row>
    <row r="4" spans="1:11" x14ac:dyDescent="0.25">
      <c r="A4" s="78" t="s">
        <v>82</v>
      </c>
      <c r="C4" s="29" t="s">
        <v>131</v>
      </c>
    </row>
    <row r="5" spans="1:11" x14ac:dyDescent="0.25">
      <c r="A5" s="79" t="s">
        <v>83</v>
      </c>
      <c r="B5" s="80"/>
      <c r="C5" s="80"/>
    </row>
    <row r="7" spans="1:11" s="83" customFormat="1" ht="30" customHeight="1" x14ac:dyDescent="0.25">
      <c r="A7" s="81" t="s">
        <v>84</v>
      </c>
      <c r="B7" s="82" t="s">
        <v>85</v>
      </c>
      <c r="C7" s="82" t="s">
        <v>86</v>
      </c>
      <c r="D7" s="82" t="s">
        <v>87</v>
      </c>
      <c r="E7" s="82" t="s">
        <v>88</v>
      </c>
      <c r="F7" s="82" t="s">
        <v>89</v>
      </c>
      <c r="G7" s="82" t="s">
        <v>21</v>
      </c>
    </row>
    <row r="8" spans="1:11" s="87" customFormat="1" ht="15" customHeight="1" x14ac:dyDescent="0.25">
      <c r="A8" s="84">
        <v>1</v>
      </c>
      <c r="B8" s="85">
        <v>2</v>
      </c>
      <c r="C8" s="85">
        <v>3</v>
      </c>
      <c r="D8" s="85">
        <v>4</v>
      </c>
      <c r="E8" s="85">
        <v>5</v>
      </c>
      <c r="F8" s="85">
        <v>6</v>
      </c>
      <c r="G8" s="86">
        <v>7</v>
      </c>
    </row>
    <row r="9" spans="1:11" s="80" customFormat="1" ht="15" customHeight="1" x14ac:dyDescent="0.25">
      <c r="A9" s="88" t="s">
        <v>90</v>
      </c>
      <c r="B9" s="222" t="s">
        <v>91</v>
      </c>
      <c r="C9" s="222"/>
      <c r="D9" s="222"/>
      <c r="E9" s="222"/>
      <c r="F9" s="222"/>
      <c r="G9" s="223"/>
    </row>
    <row r="10" spans="1:11" s="80" customFormat="1" ht="15" customHeight="1" x14ac:dyDescent="0.25">
      <c r="A10" s="89" t="s">
        <v>9</v>
      </c>
      <c r="B10" s="90" t="s">
        <v>92</v>
      </c>
      <c r="C10" s="91" t="s">
        <v>93</v>
      </c>
      <c r="D10" s="91">
        <v>1</v>
      </c>
      <c r="E10" s="92"/>
      <c r="F10" s="92"/>
      <c r="G10" s="224"/>
    </row>
    <row r="11" spans="1:11" s="80" customFormat="1" ht="15" customHeight="1" x14ac:dyDescent="0.25">
      <c r="A11" s="89" t="s">
        <v>10</v>
      </c>
      <c r="B11" s="90" t="s">
        <v>94</v>
      </c>
      <c r="C11" s="91" t="s">
        <v>95</v>
      </c>
      <c r="D11" s="91">
        <v>8</v>
      </c>
      <c r="E11" s="92"/>
      <c r="F11" s="92"/>
      <c r="G11" s="225"/>
    </row>
    <row r="12" spans="1:11" s="80" customFormat="1" ht="15" customHeight="1" x14ac:dyDescent="0.25">
      <c r="A12" s="89" t="s">
        <v>34</v>
      </c>
      <c r="B12" s="90" t="s">
        <v>96</v>
      </c>
      <c r="C12" s="91" t="s">
        <v>97</v>
      </c>
      <c r="D12" s="91">
        <v>5</v>
      </c>
      <c r="E12" s="92"/>
      <c r="F12" s="92"/>
      <c r="G12" s="226"/>
      <c r="I12" s="93"/>
      <c r="J12" s="94"/>
      <c r="K12" s="94"/>
    </row>
    <row r="13" spans="1:11" s="80" customFormat="1" ht="15" customHeight="1" x14ac:dyDescent="0.25">
      <c r="A13" s="89" t="s">
        <v>35</v>
      </c>
      <c r="B13" s="90" t="s">
        <v>98</v>
      </c>
      <c r="C13" s="91" t="s">
        <v>99</v>
      </c>
      <c r="D13" s="91">
        <v>2.5</v>
      </c>
      <c r="E13" s="92"/>
      <c r="F13" s="92"/>
      <c r="G13" s="95"/>
      <c r="H13" s="96"/>
    </row>
    <row r="14" spans="1:11" s="80" customFormat="1" ht="15" customHeight="1" x14ac:dyDescent="0.25">
      <c r="A14" s="89" t="s">
        <v>100</v>
      </c>
      <c r="B14" s="90" t="s">
        <v>101</v>
      </c>
      <c r="C14" s="91" t="s">
        <v>102</v>
      </c>
      <c r="D14" s="91">
        <v>5</v>
      </c>
      <c r="E14" s="92"/>
      <c r="F14" s="92"/>
      <c r="G14" s="224"/>
    </row>
    <row r="15" spans="1:11" s="80" customFormat="1" ht="15" customHeight="1" x14ac:dyDescent="0.25">
      <c r="A15" s="89"/>
      <c r="B15" s="90" t="s">
        <v>103</v>
      </c>
      <c r="C15" s="91" t="s">
        <v>102</v>
      </c>
      <c r="D15" s="91">
        <v>5</v>
      </c>
      <c r="E15" s="92"/>
      <c r="F15" s="97">
        <f>D15/D14</f>
        <v>1</v>
      </c>
      <c r="G15" s="225"/>
    </row>
    <row r="16" spans="1:11" s="80" customFormat="1" ht="15" customHeight="1" x14ac:dyDescent="0.25">
      <c r="A16" s="88" t="s">
        <v>105</v>
      </c>
      <c r="B16" s="220" t="s">
        <v>106</v>
      </c>
      <c r="C16" s="220"/>
      <c r="D16" s="220"/>
      <c r="E16" s="220"/>
      <c r="F16" s="106"/>
      <c r="G16" s="107"/>
    </row>
    <row r="17" spans="1:11" s="80" customFormat="1" ht="30" customHeight="1" x14ac:dyDescent="0.25">
      <c r="A17" s="89" t="s">
        <v>107</v>
      </c>
      <c r="B17" s="90" t="s">
        <v>108</v>
      </c>
      <c r="C17" s="91" t="s">
        <v>109</v>
      </c>
      <c r="D17" s="99">
        <v>550</v>
      </c>
      <c r="E17" s="92"/>
      <c r="F17" s="92"/>
      <c r="G17" s="95" t="s">
        <v>110</v>
      </c>
    </row>
    <row r="18" spans="1:11" s="80" customFormat="1" ht="30" customHeight="1" x14ac:dyDescent="0.25">
      <c r="A18" s="89" t="s">
        <v>111</v>
      </c>
      <c r="B18" s="90" t="s">
        <v>112</v>
      </c>
      <c r="C18" s="91" t="s">
        <v>113</v>
      </c>
      <c r="D18" s="99"/>
      <c r="E18" s="100" t="s">
        <v>149</v>
      </c>
      <c r="F18" s="104">
        <f>ROUND(30.4*D13*D14,0)</f>
        <v>380</v>
      </c>
      <c r="G18" s="108" t="s">
        <v>114</v>
      </c>
    </row>
    <row r="19" spans="1:11" s="80" customFormat="1" ht="45" customHeight="1" x14ac:dyDescent="0.25">
      <c r="A19" s="89" t="s">
        <v>115</v>
      </c>
      <c r="B19" s="90" t="s">
        <v>116</v>
      </c>
      <c r="C19" s="91" t="s">
        <v>104</v>
      </c>
      <c r="D19" s="99"/>
      <c r="E19" s="100" t="s">
        <v>150</v>
      </c>
      <c r="F19" s="99">
        <f>F18*D17</f>
        <v>209000</v>
      </c>
      <c r="G19" s="108"/>
    </row>
    <row r="20" spans="1:11" s="80" customFormat="1" ht="15" customHeight="1" x14ac:dyDescent="0.25">
      <c r="A20" s="101"/>
      <c r="B20" s="221" t="s">
        <v>117</v>
      </c>
      <c r="C20" s="221"/>
      <c r="D20" s="221"/>
      <c r="E20" s="221"/>
      <c r="F20" s="102">
        <f>F19</f>
        <v>209000</v>
      </c>
      <c r="G20" s="103"/>
    </row>
    <row r="21" spans="1:11" s="80" customFormat="1" ht="15" customHeight="1" x14ac:dyDescent="0.25">
      <c r="A21" s="88" t="s">
        <v>118</v>
      </c>
      <c r="B21" s="220" t="s">
        <v>119</v>
      </c>
      <c r="C21" s="220"/>
      <c r="D21" s="220"/>
      <c r="E21" s="220"/>
      <c r="F21" s="106"/>
      <c r="G21" s="107"/>
    </row>
    <row r="22" spans="1:11" s="80" customFormat="1" ht="15" customHeight="1" x14ac:dyDescent="0.25">
      <c r="A22" s="89" t="s">
        <v>120</v>
      </c>
      <c r="B22" s="90" t="s">
        <v>121</v>
      </c>
      <c r="C22" s="100" t="s">
        <v>109</v>
      </c>
      <c r="D22" s="109">
        <v>100</v>
      </c>
      <c r="E22" s="90"/>
      <c r="F22" s="110"/>
      <c r="G22" s="105" t="s">
        <v>122</v>
      </c>
    </row>
    <row r="23" spans="1:11" s="80" customFormat="1" ht="30" customHeight="1" x14ac:dyDescent="0.25">
      <c r="A23" s="89" t="s">
        <v>123</v>
      </c>
      <c r="B23" s="90" t="str">
        <f>B18</f>
        <v>Количество человеко-дней за весь период строительства</v>
      </c>
      <c r="C23" s="100" t="str">
        <f>C18</f>
        <v>чел.-дн.</v>
      </c>
      <c r="D23" s="111"/>
      <c r="E23" s="100" t="str">
        <f>E18</f>
        <v xml:space="preserve">30,4 д/мес. х 2,5 мес. х 5чел. </v>
      </c>
      <c r="F23" s="111">
        <f>F18</f>
        <v>380</v>
      </c>
      <c r="G23" s="105" t="str">
        <f>G18</f>
        <v>Среднее количество дней в месяце - 30,4</v>
      </c>
    </row>
    <row r="24" spans="1:11" s="80" customFormat="1" ht="30" customHeight="1" x14ac:dyDescent="0.25">
      <c r="A24" s="89" t="s">
        <v>124</v>
      </c>
      <c r="B24" s="90" t="s">
        <v>125</v>
      </c>
      <c r="C24" s="100" t="s">
        <v>104</v>
      </c>
      <c r="D24" s="111"/>
      <c r="E24" s="100" t="s">
        <v>151</v>
      </c>
      <c r="F24" s="109">
        <f>D22*F23</f>
        <v>38000</v>
      </c>
      <c r="G24" s="105"/>
    </row>
    <row r="25" spans="1:11" s="80" customFormat="1" ht="15" customHeight="1" x14ac:dyDescent="0.25">
      <c r="A25" s="101"/>
      <c r="B25" s="221" t="s">
        <v>126</v>
      </c>
      <c r="C25" s="221"/>
      <c r="D25" s="221"/>
      <c r="E25" s="221"/>
      <c r="F25" s="102">
        <f>F24</f>
        <v>38000</v>
      </c>
      <c r="G25" s="103"/>
    </row>
    <row r="26" spans="1:11" s="80" customFormat="1" ht="50.25" customHeight="1" x14ac:dyDescent="0.25">
      <c r="A26" s="101"/>
      <c r="B26" s="218" t="s">
        <v>132</v>
      </c>
      <c r="C26" s="218"/>
      <c r="D26" s="218"/>
      <c r="E26" s="219"/>
      <c r="F26" s="112">
        <f>F20+F25</f>
        <v>247000</v>
      </c>
      <c r="G26" s="113" t="s">
        <v>127</v>
      </c>
      <c r="J26" s="98"/>
      <c r="K26" s="98"/>
    </row>
    <row r="27" spans="1:11" s="80" customFormat="1" ht="97.5" customHeight="1" x14ac:dyDescent="0.25">
      <c r="A27" s="101"/>
      <c r="B27" s="218" t="s">
        <v>133</v>
      </c>
      <c r="C27" s="218"/>
      <c r="D27" s="218"/>
      <c r="E27" s="219"/>
      <c r="F27" s="112">
        <f>ROUND(F26/13.15,2)</f>
        <v>18783.27</v>
      </c>
      <c r="G27" s="113" t="s">
        <v>127</v>
      </c>
    </row>
    <row r="28" spans="1:11" s="80" customFormat="1" ht="15" x14ac:dyDescent="0.25">
      <c r="A28" s="114"/>
      <c r="B28" s="115"/>
      <c r="C28" s="116"/>
      <c r="D28" s="116"/>
      <c r="G28" s="77"/>
    </row>
    <row r="29" spans="1:11" s="80" customFormat="1" ht="15" x14ac:dyDescent="0.25">
      <c r="A29" s="114"/>
      <c r="B29" s="115"/>
      <c r="C29" s="116"/>
      <c r="D29" s="116"/>
      <c r="G29" s="77"/>
    </row>
    <row r="30" spans="1:11" s="80" customFormat="1" ht="15" x14ac:dyDescent="0.25">
      <c r="A30" s="114"/>
      <c r="B30" s="117" t="s">
        <v>128</v>
      </c>
      <c r="C30" s="118"/>
      <c r="D30" s="118"/>
      <c r="G30" s="77"/>
    </row>
    <row r="31" spans="1:11" s="80" customFormat="1" ht="15" x14ac:dyDescent="0.25">
      <c r="A31" s="114"/>
      <c r="B31" s="115"/>
      <c r="C31" s="116"/>
      <c r="D31" s="116"/>
      <c r="G31" s="77"/>
    </row>
    <row r="32" spans="1:11" s="80" customFormat="1" ht="15" x14ac:dyDescent="0.25">
      <c r="A32" s="114"/>
      <c r="B32" s="115"/>
      <c r="C32" s="116"/>
      <c r="D32" s="116"/>
      <c r="G32" s="77"/>
    </row>
    <row r="33" spans="1:7" s="80" customFormat="1" ht="15" x14ac:dyDescent="0.25">
      <c r="A33" s="114"/>
      <c r="B33" s="117" t="s">
        <v>129</v>
      </c>
      <c r="C33" s="118"/>
      <c r="D33" s="118"/>
      <c r="G33" s="77"/>
    </row>
    <row r="34" spans="1:7" s="80" customFormat="1" ht="15" x14ac:dyDescent="0.25">
      <c r="A34" s="114"/>
      <c r="B34" s="115"/>
      <c r="C34" s="116"/>
      <c r="D34" s="116"/>
      <c r="G34" s="77"/>
    </row>
    <row r="35" spans="1:7" s="80" customFormat="1" ht="15" x14ac:dyDescent="0.25">
      <c r="A35" s="114"/>
      <c r="B35" s="115"/>
      <c r="C35" s="116"/>
      <c r="D35" s="116"/>
      <c r="G35" s="77"/>
    </row>
    <row r="36" spans="1:7" s="80" customFormat="1" ht="15" x14ac:dyDescent="0.25">
      <c r="A36" s="114"/>
      <c r="B36" s="115"/>
      <c r="C36" s="116"/>
      <c r="D36" s="116"/>
      <c r="G36" s="77"/>
    </row>
    <row r="37" spans="1:7" s="80" customFormat="1" ht="15" x14ac:dyDescent="0.25">
      <c r="A37" s="114"/>
      <c r="B37" s="115"/>
      <c r="C37" s="116"/>
      <c r="D37" s="116"/>
      <c r="G37" s="77"/>
    </row>
    <row r="38" spans="1:7" s="80" customFormat="1" ht="15" x14ac:dyDescent="0.25">
      <c r="A38" s="114"/>
      <c r="B38" s="115"/>
      <c r="C38" s="116"/>
      <c r="D38" s="116"/>
      <c r="G38" s="77"/>
    </row>
    <row r="39" spans="1:7" s="80" customFormat="1" ht="15" x14ac:dyDescent="0.25">
      <c r="A39" s="114"/>
      <c r="B39" s="115"/>
      <c r="C39" s="116"/>
      <c r="D39" s="116"/>
      <c r="G39" s="77"/>
    </row>
    <row r="40" spans="1:7" s="80" customFormat="1" ht="15" x14ac:dyDescent="0.25">
      <c r="A40" s="114"/>
      <c r="B40" s="115"/>
      <c r="C40" s="116"/>
      <c r="D40" s="116"/>
      <c r="G40" s="77"/>
    </row>
    <row r="41" spans="1:7" s="80" customFormat="1" ht="15" x14ac:dyDescent="0.25">
      <c r="A41" s="114"/>
      <c r="B41" s="115"/>
      <c r="C41" s="116"/>
      <c r="D41" s="116"/>
      <c r="G41" s="77"/>
    </row>
    <row r="42" spans="1:7" s="80" customFormat="1" ht="15" x14ac:dyDescent="0.25">
      <c r="A42" s="114"/>
      <c r="B42" s="115"/>
      <c r="C42" s="116"/>
      <c r="D42" s="116"/>
      <c r="G42" s="77"/>
    </row>
    <row r="43" spans="1:7" s="80" customFormat="1" ht="15" x14ac:dyDescent="0.25">
      <c r="A43" s="114"/>
      <c r="B43" s="115"/>
      <c r="C43" s="116"/>
      <c r="D43" s="116"/>
      <c r="G43" s="77"/>
    </row>
    <row r="44" spans="1:7" s="80" customFormat="1" ht="15" x14ac:dyDescent="0.25">
      <c r="A44" s="114"/>
      <c r="B44" s="115"/>
      <c r="C44" s="116"/>
      <c r="D44" s="116"/>
      <c r="G44" s="77"/>
    </row>
    <row r="45" spans="1:7" s="80" customFormat="1" ht="15" x14ac:dyDescent="0.25">
      <c r="A45" s="114"/>
      <c r="B45" s="115"/>
      <c r="C45" s="116"/>
      <c r="D45" s="116"/>
      <c r="G45" s="77"/>
    </row>
    <row r="46" spans="1:7" s="80" customFormat="1" ht="15" x14ac:dyDescent="0.25">
      <c r="A46" s="114"/>
      <c r="B46" s="115"/>
      <c r="C46" s="116"/>
      <c r="D46" s="116"/>
      <c r="G46" s="77"/>
    </row>
    <row r="47" spans="1:7" s="80" customFormat="1" ht="15" x14ac:dyDescent="0.25">
      <c r="A47" s="114"/>
      <c r="B47" s="115"/>
      <c r="C47" s="116"/>
      <c r="D47" s="116"/>
      <c r="G47" s="77"/>
    </row>
    <row r="48" spans="1:7" s="80" customFormat="1" ht="15" x14ac:dyDescent="0.25">
      <c r="A48" s="114"/>
      <c r="B48" s="115"/>
      <c r="C48" s="116"/>
      <c r="D48" s="116"/>
      <c r="G48" s="77"/>
    </row>
    <row r="49" spans="1:7" s="80" customFormat="1" ht="15" x14ac:dyDescent="0.25">
      <c r="A49" s="114"/>
      <c r="B49" s="115"/>
      <c r="C49" s="116"/>
      <c r="D49" s="116"/>
      <c r="G49" s="77"/>
    </row>
    <row r="50" spans="1:7" s="80" customFormat="1" ht="15" x14ac:dyDescent="0.25">
      <c r="A50" s="114"/>
      <c r="B50" s="115"/>
      <c r="C50" s="116"/>
      <c r="D50" s="116"/>
      <c r="G50" s="77"/>
    </row>
    <row r="51" spans="1:7" s="80" customFormat="1" ht="15" x14ac:dyDescent="0.25">
      <c r="A51" s="114"/>
      <c r="B51" s="115"/>
      <c r="C51" s="116"/>
      <c r="D51" s="116"/>
      <c r="G51" s="77"/>
    </row>
    <row r="52" spans="1:7" s="80" customFormat="1" ht="15" x14ac:dyDescent="0.25">
      <c r="A52" s="114"/>
      <c r="B52" s="115"/>
      <c r="C52" s="116"/>
      <c r="D52" s="116"/>
      <c r="G52" s="77"/>
    </row>
    <row r="53" spans="1:7" s="80" customFormat="1" ht="15" x14ac:dyDescent="0.25">
      <c r="A53" s="114"/>
      <c r="B53" s="115"/>
      <c r="C53" s="116"/>
      <c r="D53" s="116"/>
      <c r="G53" s="77"/>
    </row>
    <row r="54" spans="1:7" s="80" customFormat="1" ht="15" x14ac:dyDescent="0.25">
      <c r="A54" s="114"/>
      <c r="B54" s="115"/>
      <c r="C54" s="116"/>
      <c r="D54" s="116"/>
      <c r="G54" s="77"/>
    </row>
    <row r="55" spans="1:7" s="80" customFormat="1" ht="15" x14ac:dyDescent="0.25">
      <c r="A55" s="114"/>
      <c r="B55" s="115"/>
      <c r="C55" s="116"/>
      <c r="D55" s="116"/>
      <c r="G55" s="77"/>
    </row>
    <row r="56" spans="1:7" s="80" customFormat="1" ht="15" x14ac:dyDescent="0.25">
      <c r="A56" s="114"/>
      <c r="B56" s="115"/>
      <c r="C56" s="116"/>
      <c r="D56" s="116"/>
      <c r="G56" s="77"/>
    </row>
    <row r="57" spans="1:7" s="80" customFormat="1" ht="15" x14ac:dyDescent="0.25">
      <c r="A57" s="114"/>
      <c r="B57" s="115"/>
      <c r="C57" s="116"/>
      <c r="D57" s="116"/>
      <c r="G57" s="77"/>
    </row>
    <row r="58" spans="1:7" s="80" customFormat="1" ht="15" x14ac:dyDescent="0.25">
      <c r="A58" s="114"/>
      <c r="B58" s="115"/>
      <c r="C58" s="116"/>
      <c r="D58" s="116"/>
      <c r="G58" s="77"/>
    </row>
    <row r="59" spans="1:7" s="80" customFormat="1" ht="15" x14ac:dyDescent="0.25">
      <c r="A59" s="114"/>
      <c r="B59" s="115"/>
      <c r="C59" s="116"/>
      <c r="D59" s="116"/>
      <c r="G59" s="77"/>
    </row>
    <row r="60" spans="1:7" s="80" customFormat="1" ht="15" x14ac:dyDescent="0.25">
      <c r="A60" s="114"/>
      <c r="B60" s="115"/>
      <c r="C60" s="116"/>
      <c r="D60" s="116"/>
      <c r="G60" s="77"/>
    </row>
    <row r="61" spans="1:7" s="80" customFormat="1" ht="15" x14ac:dyDescent="0.25">
      <c r="A61" s="114"/>
      <c r="B61" s="115"/>
      <c r="C61" s="116"/>
      <c r="D61" s="116"/>
      <c r="G61" s="77"/>
    </row>
    <row r="62" spans="1:7" s="80" customFormat="1" ht="15" x14ac:dyDescent="0.25">
      <c r="A62" s="114"/>
      <c r="B62" s="115"/>
      <c r="C62" s="116"/>
      <c r="D62" s="116"/>
      <c r="G62" s="77"/>
    </row>
    <row r="63" spans="1:7" s="80" customFormat="1" ht="15" x14ac:dyDescent="0.25">
      <c r="A63" s="114"/>
      <c r="B63" s="115"/>
      <c r="C63" s="116"/>
      <c r="D63" s="116"/>
      <c r="G63" s="77"/>
    </row>
    <row r="64" spans="1:7" s="80" customFormat="1" ht="15" x14ac:dyDescent="0.25">
      <c r="A64" s="114"/>
      <c r="B64" s="115"/>
      <c r="C64" s="116"/>
      <c r="D64" s="116"/>
      <c r="G64" s="77"/>
    </row>
    <row r="65" spans="1:7" s="80" customFormat="1" ht="15" x14ac:dyDescent="0.25">
      <c r="A65" s="114"/>
      <c r="B65" s="115"/>
      <c r="C65" s="116"/>
      <c r="D65" s="116"/>
      <c r="G65" s="77"/>
    </row>
    <row r="66" spans="1:7" s="80" customFormat="1" ht="15" x14ac:dyDescent="0.25">
      <c r="A66" s="114"/>
      <c r="B66" s="115"/>
      <c r="C66" s="116"/>
      <c r="D66" s="116"/>
      <c r="G66" s="77"/>
    </row>
    <row r="67" spans="1:7" s="80" customFormat="1" ht="15" x14ac:dyDescent="0.25">
      <c r="A67" s="114"/>
      <c r="B67" s="115"/>
      <c r="C67" s="116"/>
      <c r="D67" s="116"/>
      <c r="G67" s="77"/>
    </row>
    <row r="68" spans="1:7" s="80" customFormat="1" ht="15" x14ac:dyDescent="0.25">
      <c r="A68" s="114"/>
      <c r="B68" s="115"/>
      <c r="C68" s="116"/>
      <c r="D68" s="116"/>
      <c r="G68" s="77"/>
    </row>
    <row r="69" spans="1:7" s="80" customFormat="1" ht="15" x14ac:dyDescent="0.25">
      <c r="A69" s="114"/>
      <c r="B69" s="115"/>
      <c r="C69" s="116"/>
      <c r="D69" s="116"/>
      <c r="G69" s="77"/>
    </row>
    <row r="70" spans="1:7" s="80" customFormat="1" ht="15" x14ac:dyDescent="0.25">
      <c r="A70" s="114"/>
      <c r="B70" s="115"/>
      <c r="C70" s="116"/>
      <c r="D70" s="116"/>
      <c r="G70" s="77"/>
    </row>
    <row r="71" spans="1:7" s="80" customFormat="1" ht="15" x14ac:dyDescent="0.25">
      <c r="A71" s="114"/>
      <c r="B71" s="115"/>
      <c r="C71" s="116"/>
      <c r="D71" s="116"/>
      <c r="G71" s="77"/>
    </row>
    <row r="72" spans="1:7" s="80" customFormat="1" ht="15" x14ac:dyDescent="0.25">
      <c r="A72" s="114"/>
      <c r="B72" s="115"/>
      <c r="C72" s="116"/>
      <c r="D72" s="116"/>
      <c r="G72" s="77"/>
    </row>
    <row r="73" spans="1:7" s="80" customFormat="1" ht="15" x14ac:dyDescent="0.25">
      <c r="A73" s="114"/>
      <c r="B73" s="115"/>
      <c r="C73" s="116"/>
      <c r="D73" s="116"/>
      <c r="G73" s="77"/>
    </row>
    <row r="74" spans="1:7" s="80" customFormat="1" ht="15" x14ac:dyDescent="0.25">
      <c r="A74" s="114"/>
      <c r="B74" s="115"/>
      <c r="C74" s="116"/>
      <c r="D74" s="116"/>
      <c r="G74" s="77"/>
    </row>
    <row r="75" spans="1:7" s="80" customFormat="1" ht="15" x14ac:dyDescent="0.25">
      <c r="A75" s="114"/>
      <c r="B75" s="115"/>
      <c r="C75" s="116"/>
      <c r="D75" s="116"/>
      <c r="G75" s="77"/>
    </row>
    <row r="76" spans="1:7" s="80" customFormat="1" ht="15" x14ac:dyDescent="0.25">
      <c r="A76" s="114"/>
      <c r="B76" s="115"/>
      <c r="C76" s="116"/>
      <c r="D76" s="116"/>
      <c r="G76" s="77"/>
    </row>
    <row r="77" spans="1:7" s="80" customFormat="1" ht="15" x14ac:dyDescent="0.25">
      <c r="A77" s="114"/>
      <c r="B77" s="115"/>
      <c r="C77" s="116"/>
      <c r="D77" s="116"/>
      <c r="G77" s="77"/>
    </row>
    <row r="78" spans="1:7" s="80" customFormat="1" ht="15" x14ac:dyDescent="0.25">
      <c r="A78" s="114"/>
      <c r="B78" s="115"/>
      <c r="C78" s="116"/>
      <c r="D78" s="116"/>
      <c r="G78" s="77"/>
    </row>
    <row r="79" spans="1:7" s="80" customFormat="1" ht="15" x14ac:dyDescent="0.25">
      <c r="A79" s="114"/>
      <c r="B79" s="115"/>
      <c r="C79" s="116"/>
      <c r="D79" s="116"/>
      <c r="G79" s="77"/>
    </row>
    <row r="80" spans="1:7" s="80" customFormat="1" ht="15" x14ac:dyDescent="0.25">
      <c r="A80" s="114"/>
      <c r="B80" s="115"/>
      <c r="C80" s="116"/>
      <c r="D80" s="116"/>
      <c r="G80" s="77"/>
    </row>
    <row r="81" spans="1:7" s="80" customFormat="1" ht="15" x14ac:dyDescent="0.25">
      <c r="A81" s="114"/>
      <c r="B81" s="115"/>
      <c r="C81" s="116"/>
      <c r="D81" s="116"/>
      <c r="G81" s="77"/>
    </row>
    <row r="82" spans="1:7" s="80" customFormat="1" ht="15" x14ac:dyDescent="0.25">
      <c r="A82" s="114"/>
      <c r="B82" s="115"/>
      <c r="C82" s="116"/>
      <c r="D82" s="116"/>
      <c r="G82" s="77"/>
    </row>
    <row r="83" spans="1:7" s="80" customFormat="1" ht="15" x14ac:dyDescent="0.25">
      <c r="A83" s="114"/>
      <c r="B83" s="115"/>
      <c r="C83" s="116"/>
      <c r="D83" s="116"/>
      <c r="G83" s="77"/>
    </row>
    <row r="84" spans="1:7" s="80" customFormat="1" ht="15" x14ac:dyDescent="0.25">
      <c r="A84" s="114"/>
      <c r="B84" s="115"/>
      <c r="C84" s="116"/>
      <c r="D84" s="116"/>
      <c r="G84" s="77"/>
    </row>
    <row r="85" spans="1:7" s="80" customFormat="1" ht="15" x14ac:dyDescent="0.25">
      <c r="A85" s="114"/>
      <c r="B85" s="115"/>
      <c r="C85" s="116"/>
      <c r="D85" s="116"/>
      <c r="G85" s="77"/>
    </row>
    <row r="86" spans="1:7" s="80" customFormat="1" ht="15" x14ac:dyDescent="0.25">
      <c r="A86" s="114"/>
      <c r="B86" s="115"/>
      <c r="C86" s="116"/>
      <c r="D86" s="116"/>
      <c r="G86" s="77"/>
    </row>
    <row r="87" spans="1:7" s="80" customFormat="1" ht="15" x14ac:dyDescent="0.25">
      <c r="A87" s="114"/>
      <c r="B87" s="115"/>
      <c r="C87" s="116"/>
      <c r="D87" s="116"/>
      <c r="G87" s="77"/>
    </row>
    <row r="88" spans="1:7" s="80" customFormat="1" ht="15" x14ac:dyDescent="0.25">
      <c r="A88" s="114"/>
      <c r="B88" s="115"/>
      <c r="C88" s="116"/>
      <c r="D88" s="116"/>
      <c r="G88" s="77"/>
    </row>
    <row r="89" spans="1:7" s="80" customFormat="1" ht="15" x14ac:dyDescent="0.25">
      <c r="A89" s="114"/>
      <c r="B89" s="115"/>
      <c r="C89" s="116"/>
      <c r="D89" s="116"/>
      <c r="G89" s="77"/>
    </row>
    <row r="90" spans="1:7" s="80" customFormat="1" ht="15" x14ac:dyDescent="0.25">
      <c r="A90" s="114"/>
      <c r="B90" s="115"/>
      <c r="C90" s="116"/>
      <c r="D90" s="116"/>
      <c r="G90" s="77"/>
    </row>
    <row r="91" spans="1:7" s="80" customFormat="1" ht="15" x14ac:dyDescent="0.25">
      <c r="A91" s="114"/>
      <c r="B91" s="115"/>
      <c r="C91" s="116"/>
      <c r="D91" s="116"/>
      <c r="G91" s="77"/>
    </row>
    <row r="92" spans="1:7" s="80" customFormat="1" ht="15" x14ac:dyDescent="0.25">
      <c r="A92" s="114"/>
      <c r="B92" s="115"/>
      <c r="C92" s="116"/>
      <c r="D92" s="116"/>
      <c r="G92" s="77"/>
    </row>
    <row r="93" spans="1:7" s="80" customFormat="1" ht="15" x14ac:dyDescent="0.25">
      <c r="A93" s="114"/>
      <c r="B93" s="115"/>
      <c r="C93" s="116"/>
      <c r="D93" s="116"/>
      <c r="G93" s="77"/>
    </row>
    <row r="94" spans="1:7" s="80" customFormat="1" ht="15" x14ac:dyDescent="0.25">
      <c r="A94" s="114"/>
      <c r="B94" s="115"/>
      <c r="C94" s="116"/>
      <c r="D94" s="116"/>
      <c r="G94" s="77"/>
    </row>
    <row r="95" spans="1:7" s="80" customFormat="1" ht="15" x14ac:dyDescent="0.25">
      <c r="A95" s="114"/>
      <c r="B95" s="115"/>
      <c r="C95" s="116"/>
      <c r="D95" s="116"/>
      <c r="G95" s="77"/>
    </row>
    <row r="96" spans="1:7" s="80" customFormat="1" ht="15" x14ac:dyDescent="0.25">
      <c r="A96" s="114"/>
      <c r="B96" s="115"/>
      <c r="C96" s="116"/>
      <c r="D96" s="116"/>
      <c r="G96" s="77"/>
    </row>
    <row r="97" spans="1:7" s="80" customFormat="1" ht="15" x14ac:dyDescent="0.25">
      <c r="A97" s="114"/>
      <c r="B97" s="115"/>
      <c r="C97" s="116"/>
      <c r="D97" s="116"/>
      <c r="G97" s="77"/>
    </row>
    <row r="98" spans="1:7" s="80" customFormat="1" ht="15" x14ac:dyDescent="0.25">
      <c r="A98" s="114"/>
      <c r="B98" s="115"/>
      <c r="C98" s="116"/>
      <c r="D98" s="116"/>
      <c r="G98" s="77"/>
    </row>
    <row r="99" spans="1:7" s="80" customFormat="1" ht="15" x14ac:dyDescent="0.25">
      <c r="A99" s="114"/>
      <c r="B99" s="115"/>
      <c r="C99" s="116"/>
      <c r="D99" s="116"/>
      <c r="G99" s="77"/>
    </row>
    <row r="100" spans="1:7" s="80" customFormat="1" ht="15" x14ac:dyDescent="0.25">
      <c r="A100" s="114"/>
      <c r="B100" s="115"/>
      <c r="C100" s="116"/>
      <c r="D100" s="116"/>
      <c r="G100" s="77"/>
    </row>
    <row r="101" spans="1:7" s="80" customFormat="1" ht="15" x14ac:dyDescent="0.25">
      <c r="A101" s="114"/>
      <c r="B101" s="115"/>
      <c r="C101" s="116"/>
      <c r="D101" s="116"/>
      <c r="G101" s="77"/>
    </row>
    <row r="102" spans="1:7" s="80" customFormat="1" ht="15" x14ac:dyDescent="0.25">
      <c r="A102" s="114"/>
      <c r="B102" s="115"/>
      <c r="C102" s="116"/>
      <c r="D102" s="116"/>
      <c r="G102" s="77"/>
    </row>
    <row r="103" spans="1:7" s="80" customFormat="1" ht="15" x14ac:dyDescent="0.25">
      <c r="A103" s="114"/>
      <c r="B103" s="115"/>
      <c r="C103" s="116"/>
      <c r="D103" s="116"/>
      <c r="G103" s="77"/>
    </row>
    <row r="104" spans="1:7" s="80" customFormat="1" ht="15" x14ac:dyDescent="0.25">
      <c r="A104" s="114"/>
      <c r="B104" s="115"/>
      <c r="C104" s="116"/>
      <c r="D104" s="116"/>
      <c r="G104" s="77"/>
    </row>
    <row r="105" spans="1:7" s="80" customFormat="1" ht="15" x14ac:dyDescent="0.25">
      <c r="A105" s="114"/>
      <c r="B105" s="115"/>
      <c r="C105" s="116"/>
      <c r="D105" s="116"/>
      <c r="G105" s="77"/>
    </row>
    <row r="106" spans="1:7" s="80" customFormat="1" ht="15" x14ac:dyDescent="0.25">
      <c r="A106" s="114"/>
      <c r="B106" s="115"/>
      <c r="C106" s="116"/>
      <c r="D106" s="116"/>
      <c r="G106" s="77"/>
    </row>
    <row r="107" spans="1:7" s="80" customFormat="1" ht="15" x14ac:dyDescent="0.25">
      <c r="A107" s="114"/>
      <c r="B107" s="115"/>
      <c r="C107" s="116"/>
      <c r="D107" s="116"/>
      <c r="G107" s="77"/>
    </row>
    <row r="108" spans="1:7" s="80" customFormat="1" ht="15" x14ac:dyDescent="0.25">
      <c r="A108" s="114"/>
      <c r="B108" s="115"/>
      <c r="C108" s="116"/>
      <c r="D108" s="116"/>
      <c r="G108" s="77"/>
    </row>
    <row r="109" spans="1:7" s="80" customFormat="1" ht="15" x14ac:dyDescent="0.25">
      <c r="A109" s="114"/>
      <c r="B109" s="115"/>
      <c r="C109" s="116"/>
      <c r="D109" s="116"/>
      <c r="G109" s="77"/>
    </row>
    <row r="110" spans="1:7" s="80" customFormat="1" ht="15" x14ac:dyDescent="0.25">
      <c r="A110" s="114"/>
      <c r="B110" s="115"/>
      <c r="C110" s="116"/>
      <c r="D110" s="116"/>
      <c r="G110" s="77"/>
    </row>
    <row r="111" spans="1:7" s="80" customFormat="1" ht="15" x14ac:dyDescent="0.25">
      <c r="A111" s="114"/>
      <c r="B111" s="115"/>
      <c r="C111" s="116"/>
      <c r="D111" s="116"/>
      <c r="G111" s="77"/>
    </row>
    <row r="112" spans="1:7" s="80" customFormat="1" ht="15" x14ac:dyDescent="0.25">
      <c r="A112" s="114"/>
      <c r="B112" s="115"/>
      <c r="C112" s="116"/>
      <c r="D112" s="116"/>
      <c r="G112" s="77"/>
    </row>
    <row r="113" spans="1:7" s="80" customFormat="1" ht="15" x14ac:dyDescent="0.25">
      <c r="A113" s="114"/>
      <c r="B113" s="115"/>
      <c r="C113" s="116"/>
      <c r="D113" s="116"/>
      <c r="G113" s="77"/>
    </row>
    <row r="114" spans="1:7" s="80" customFormat="1" ht="15" x14ac:dyDescent="0.25">
      <c r="A114" s="114"/>
      <c r="B114" s="115"/>
      <c r="C114" s="116"/>
      <c r="D114" s="116"/>
      <c r="G114" s="77"/>
    </row>
    <row r="115" spans="1:7" s="80" customFormat="1" ht="15" x14ac:dyDescent="0.25">
      <c r="A115" s="114"/>
      <c r="B115" s="115"/>
      <c r="C115" s="116"/>
      <c r="D115" s="116"/>
      <c r="G115" s="77"/>
    </row>
    <row r="116" spans="1:7" s="80" customFormat="1" ht="15" x14ac:dyDescent="0.25">
      <c r="A116" s="114"/>
      <c r="B116" s="115"/>
      <c r="C116" s="116"/>
      <c r="D116" s="116"/>
      <c r="G116" s="77"/>
    </row>
    <row r="117" spans="1:7" s="80" customFormat="1" ht="15" x14ac:dyDescent="0.25">
      <c r="A117" s="114"/>
      <c r="B117" s="115"/>
      <c r="C117" s="116"/>
      <c r="D117" s="116"/>
      <c r="G117" s="77"/>
    </row>
    <row r="118" spans="1:7" s="80" customFormat="1" ht="15" x14ac:dyDescent="0.25">
      <c r="A118" s="114"/>
      <c r="B118" s="115"/>
      <c r="C118" s="116"/>
      <c r="D118" s="116"/>
      <c r="G118" s="77"/>
    </row>
    <row r="119" spans="1:7" s="80" customFormat="1" ht="15" x14ac:dyDescent="0.25">
      <c r="A119" s="114"/>
      <c r="B119" s="115"/>
      <c r="C119" s="116"/>
      <c r="D119" s="116"/>
      <c r="G119" s="77"/>
    </row>
    <row r="120" spans="1:7" s="80" customFormat="1" ht="15" x14ac:dyDescent="0.25">
      <c r="A120" s="114"/>
      <c r="B120" s="115"/>
      <c r="C120" s="116"/>
      <c r="D120" s="116"/>
      <c r="G120" s="77"/>
    </row>
    <row r="121" spans="1:7" s="80" customFormat="1" ht="15" x14ac:dyDescent="0.25">
      <c r="A121" s="114"/>
      <c r="B121" s="115"/>
      <c r="C121" s="116"/>
      <c r="D121" s="116"/>
      <c r="G121" s="77"/>
    </row>
    <row r="122" spans="1:7" s="80" customFormat="1" ht="15" x14ac:dyDescent="0.25">
      <c r="A122" s="114"/>
      <c r="B122" s="115"/>
      <c r="C122" s="116"/>
      <c r="D122" s="116"/>
      <c r="G122" s="77"/>
    </row>
    <row r="123" spans="1:7" s="80" customFormat="1" ht="15" x14ac:dyDescent="0.25">
      <c r="A123" s="114"/>
      <c r="B123" s="115"/>
      <c r="C123" s="116"/>
      <c r="D123" s="116"/>
      <c r="G123" s="77"/>
    </row>
    <row r="124" spans="1:7" s="80" customFormat="1" ht="15" x14ac:dyDescent="0.25">
      <c r="A124" s="114"/>
      <c r="B124" s="115"/>
      <c r="C124" s="116"/>
      <c r="D124" s="116"/>
      <c r="G124" s="77"/>
    </row>
    <row r="125" spans="1:7" s="80" customFormat="1" ht="15" x14ac:dyDescent="0.25">
      <c r="A125" s="114"/>
      <c r="B125" s="115"/>
      <c r="C125" s="116"/>
      <c r="D125" s="116"/>
      <c r="G125" s="77"/>
    </row>
    <row r="126" spans="1:7" s="80" customFormat="1" ht="15" x14ac:dyDescent="0.25">
      <c r="A126" s="114"/>
      <c r="B126" s="115"/>
      <c r="C126" s="116"/>
      <c r="D126" s="116"/>
      <c r="G126" s="77"/>
    </row>
    <row r="127" spans="1:7" s="80" customFormat="1" ht="15" x14ac:dyDescent="0.25">
      <c r="A127" s="114"/>
      <c r="B127" s="115"/>
      <c r="C127" s="116"/>
      <c r="D127" s="116"/>
      <c r="G127" s="77"/>
    </row>
    <row r="128" spans="1:7" s="80" customFormat="1" ht="15" x14ac:dyDescent="0.25">
      <c r="A128" s="114"/>
      <c r="B128" s="115"/>
      <c r="C128" s="116"/>
      <c r="D128" s="116"/>
      <c r="G128" s="77"/>
    </row>
    <row r="129" spans="1:7" s="80" customFormat="1" ht="15" x14ac:dyDescent="0.25">
      <c r="A129" s="114"/>
      <c r="B129" s="115"/>
      <c r="C129" s="116"/>
      <c r="D129" s="116"/>
      <c r="G129" s="77"/>
    </row>
    <row r="130" spans="1:7" s="80" customFormat="1" ht="15" x14ac:dyDescent="0.25">
      <c r="A130" s="114"/>
      <c r="B130" s="115"/>
      <c r="C130" s="116"/>
      <c r="D130" s="116"/>
      <c r="G130" s="77"/>
    </row>
    <row r="131" spans="1:7" s="80" customFormat="1" ht="15" x14ac:dyDescent="0.25">
      <c r="A131" s="114"/>
      <c r="B131" s="115"/>
      <c r="C131" s="116"/>
      <c r="D131" s="116"/>
      <c r="G131" s="77"/>
    </row>
    <row r="132" spans="1:7" s="80" customFormat="1" ht="15" x14ac:dyDescent="0.25">
      <c r="A132" s="114"/>
      <c r="B132" s="115"/>
      <c r="C132" s="116"/>
      <c r="D132" s="116"/>
      <c r="G132" s="77"/>
    </row>
    <row r="133" spans="1:7" s="80" customFormat="1" ht="15" x14ac:dyDescent="0.25">
      <c r="A133" s="114"/>
      <c r="B133" s="115"/>
      <c r="C133" s="116"/>
      <c r="D133" s="116"/>
      <c r="G133" s="77"/>
    </row>
    <row r="134" spans="1:7" s="80" customFormat="1" ht="15" x14ac:dyDescent="0.25">
      <c r="A134" s="114"/>
      <c r="B134" s="115"/>
      <c r="C134" s="116"/>
      <c r="D134" s="116"/>
      <c r="G134" s="77"/>
    </row>
    <row r="135" spans="1:7" s="80" customFormat="1" ht="15" x14ac:dyDescent="0.25">
      <c r="A135" s="114"/>
      <c r="B135" s="115"/>
      <c r="C135" s="116"/>
      <c r="D135" s="116"/>
      <c r="G135" s="77"/>
    </row>
    <row r="136" spans="1:7" s="80" customFormat="1" ht="15" x14ac:dyDescent="0.25">
      <c r="A136" s="114"/>
      <c r="B136" s="115"/>
      <c r="C136" s="116"/>
      <c r="D136" s="116"/>
      <c r="G136" s="77"/>
    </row>
    <row r="137" spans="1:7" s="80" customFormat="1" ht="15" x14ac:dyDescent="0.25">
      <c r="A137" s="114"/>
      <c r="B137" s="115"/>
      <c r="C137" s="116"/>
      <c r="D137" s="116"/>
      <c r="G137" s="77"/>
    </row>
    <row r="138" spans="1:7" s="80" customFormat="1" ht="15" x14ac:dyDescent="0.25">
      <c r="A138" s="114"/>
      <c r="B138" s="115"/>
      <c r="C138" s="116"/>
      <c r="D138" s="116"/>
      <c r="G138" s="77"/>
    </row>
    <row r="139" spans="1:7" s="80" customFormat="1" ht="15" x14ac:dyDescent="0.25">
      <c r="A139" s="114"/>
      <c r="B139" s="115"/>
      <c r="C139" s="116"/>
      <c r="D139" s="116"/>
      <c r="G139" s="77"/>
    </row>
    <row r="140" spans="1:7" s="80" customFormat="1" ht="15" x14ac:dyDescent="0.25">
      <c r="A140" s="114"/>
      <c r="B140" s="115"/>
      <c r="C140" s="116"/>
      <c r="D140" s="116"/>
      <c r="G140" s="77"/>
    </row>
    <row r="141" spans="1:7" s="80" customFormat="1" ht="15" x14ac:dyDescent="0.25">
      <c r="A141" s="114"/>
      <c r="B141" s="115"/>
      <c r="C141" s="116"/>
      <c r="D141" s="116"/>
      <c r="G141" s="77"/>
    </row>
    <row r="142" spans="1:7" s="80" customFormat="1" ht="15" x14ac:dyDescent="0.25">
      <c r="A142" s="114"/>
      <c r="B142" s="115"/>
      <c r="C142" s="116"/>
      <c r="D142" s="116"/>
      <c r="G142" s="77"/>
    </row>
    <row r="143" spans="1:7" s="80" customFormat="1" ht="15" x14ac:dyDescent="0.25">
      <c r="A143" s="114"/>
      <c r="B143" s="115"/>
      <c r="C143" s="116"/>
      <c r="D143" s="116"/>
      <c r="G143" s="77"/>
    </row>
    <row r="144" spans="1:7" s="80" customFormat="1" ht="15" x14ac:dyDescent="0.25">
      <c r="A144" s="114"/>
      <c r="B144" s="115"/>
      <c r="C144" s="116"/>
      <c r="D144" s="116"/>
      <c r="G144" s="77"/>
    </row>
    <row r="145" spans="1:7" s="80" customFormat="1" ht="15" x14ac:dyDescent="0.25">
      <c r="A145" s="114"/>
      <c r="B145" s="115"/>
      <c r="C145" s="116"/>
      <c r="D145" s="116"/>
      <c r="G145" s="77"/>
    </row>
    <row r="146" spans="1:7" s="80" customFormat="1" ht="15" x14ac:dyDescent="0.25">
      <c r="A146" s="114"/>
      <c r="B146" s="115"/>
      <c r="C146" s="116"/>
      <c r="D146" s="116"/>
      <c r="G146" s="77"/>
    </row>
    <row r="147" spans="1:7" s="80" customFormat="1" ht="15" x14ac:dyDescent="0.25">
      <c r="A147" s="114"/>
      <c r="B147" s="115"/>
      <c r="C147" s="116"/>
      <c r="D147" s="116"/>
      <c r="G147" s="77"/>
    </row>
    <row r="148" spans="1:7" s="80" customFormat="1" ht="15" x14ac:dyDescent="0.25">
      <c r="A148" s="114"/>
      <c r="B148" s="115"/>
      <c r="C148" s="116"/>
      <c r="D148" s="116"/>
      <c r="G148" s="77"/>
    </row>
    <row r="149" spans="1:7" s="80" customFormat="1" ht="15" x14ac:dyDescent="0.25">
      <c r="A149" s="114"/>
      <c r="B149" s="115"/>
      <c r="C149" s="116"/>
      <c r="D149" s="116"/>
      <c r="G149" s="77"/>
    </row>
    <row r="150" spans="1:7" s="80" customFormat="1" ht="15" x14ac:dyDescent="0.25">
      <c r="A150" s="114"/>
      <c r="B150" s="115"/>
      <c r="C150" s="116"/>
      <c r="D150" s="116"/>
      <c r="G150" s="77"/>
    </row>
    <row r="151" spans="1:7" s="80" customFormat="1" ht="15" x14ac:dyDescent="0.25">
      <c r="A151" s="114"/>
      <c r="B151" s="115"/>
      <c r="C151" s="116"/>
      <c r="D151" s="116"/>
      <c r="G151" s="77"/>
    </row>
    <row r="152" spans="1:7" s="80" customFormat="1" ht="15" x14ac:dyDescent="0.25">
      <c r="A152" s="114"/>
      <c r="B152" s="115"/>
      <c r="C152" s="116"/>
      <c r="D152" s="116"/>
      <c r="G152" s="77"/>
    </row>
    <row r="153" spans="1:7" s="80" customFormat="1" ht="15" x14ac:dyDescent="0.25">
      <c r="A153" s="114"/>
      <c r="B153" s="115"/>
      <c r="C153" s="116"/>
      <c r="D153" s="116"/>
      <c r="G153" s="77"/>
    </row>
    <row r="154" spans="1:7" s="80" customFormat="1" ht="15" x14ac:dyDescent="0.25">
      <c r="A154" s="114"/>
      <c r="B154" s="115"/>
      <c r="C154" s="116"/>
      <c r="D154" s="116"/>
      <c r="G154" s="77"/>
    </row>
    <row r="155" spans="1:7" s="80" customFormat="1" ht="15" x14ac:dyDescent="0.25">
      <c r="A155" s="114"/>
      <c r="B155" s="115"/>
      <c r="C155" s="116"/>
      <c r="D155" s="116"/>
      <c r="G155" s="77"/>
    </row>
    <row r="156" spans="1:7" s="80" customFormat="1" ht="15" x14ac:dyDescent="0.25">
      <c r="A156" s="114"/>
      <c r="B156" s="115"/>
      <c r="C156" s="116"/>
      <c r="D156" s="116"/>
      <c r="G156" s="77"/>
    </row>
    <row r="157" spans="1:7" s="80" customFormat="1" ht="15" x14ac:dyDescent="0.25">
      <c r="A157" s="114"/>
      <c r="B157" s="115"/>
      <c r="C157" s="116"/>
      <c r="D157" s="116"/>
      <c r="G157" s="77"/>
    </row>
    <row r="158" spans="1:7" s="80" customFormat="1" ht="15" x14ac:dyDescent="0.25">
      <c r="A158" s="114"/>
      <c r="B158" s="115"/>
      <c r="C158" s="116"/>
      <c r="D158" s="116"/>
      <c r="G158" s="77"/>
    </row>
    <row r="159" spans="1:7" s="80" customFormat="1" ht="15" x14ac:dyDescent="0.25">
      <c r="A159" s="114"/>
      <c r="B159" s="115"/>
      <c r="C159" s="116"/>
      <c r="D159" s="116"/>
      <c r="G159" s="77"/>
    </row>
    <row r="160" spans="1:7" s="80" customFormat="1" ht="15" x14ac:dyDescent="0.25">
      <c r="A160" s="114"/>
      <c r="B160" s="115"/>
      <c r="C160" s="116"/>
      <c r="D160" s="116"/>
      <c r="G160" s="77"/>
    </row>
    <row r="161" spans="1:7" s="80" customFormat="1" ht="15" x14ac:dyDescent="0.25">
      <c r="A161" s="114"/>
      <c r="B161" s="115"/>
      <c r="C161" s="116"/>
      <c r="D161" s="116"/>
      <c r="G161" s="77"/>
    </row>
    <row r="162" spans="1:7" s="80" customFormat="1" ht="15" x14ac:dyDescent="0.25">
      <c r="A162" s="114"/>
      <c r="B162" s="115"/>
      <c r="C162" s="116"/>
      <c r="D162" s="116"/>
      <c r="G162" s="77"/>
    </row>
    <row r="163" spans="1:7" s="80" customFormat="1" ht="15" x14ac:dyDescent="0.25">
      <c r="A163" s="114"/>
      <c r="B163" s="115"/>
      <c r="C163" s="116"/>
      <c r="D163" s="116"/>
      <c r="G163" s="77"/>
    </row>
    <row r="164" spans="1:7" s="80" customFormat="1" ht="15" x14ac:dyDescent="0.25">
      <c r="A164" s="114"/>
      <c r="B164" s="115"/>
      <c r="C164" s="116"/>
      <c r="D164" s="116"/>
      <c r="G164" s="77"/>
    </row>
    <row r="165" spans="1:7" s="80" customFormat="1" ht="15" x14ac:dyDescent="0.25">
      <c r="A165" s="114"/>
      <c r="B165" s="115"/>
      <c r="C165" s="116"/>
      <c r="D165" s="116"/>
      <c r="G165" s="77"/>
    </row>
    <row r="166" spans="1:7" s="80" customFormat="1" ht="15" x14ac:dyDescent="0.25">
      <c r="A166" s="114"/>
      <c r="B166" s="115"/>
      <c r="C166" s="116"/>
      <c r="D166" s="116"/>
      <c r="G166" s="77"/>
    </row>
    <row r="167" spans="1:7" s="80" customFormat="1" ht="15" x14ac:dyDescent="0.25">
      <c r="A167" s="114"/>
      <c r="B167" s="115"/>
      <c r="C167" s="116"/>
      <c r="D167" s="116"/>
      <c r="G167" s="77"/>
    </row>
    <row r="168" spans="1:7" s="80" customFormat="1" ht="15" x14ac:dyDescent="0.25">
      <c r="A168" s="114"/>
      <c r="B168" s="115"/>
      <c r="C168" s="116"/>
      <c r="D168" s="116"/>
      <c r="G168" s="77"/>
    </row>
    <row r="169" spans="1:7" s="80" customFormat="1" ht="15" x14ac:dyDescent="0.25">
      <c r="A169" s="114"/>
      <c r="B169" s="115"/>
      <c r="C169" s="116"/>
      <c r="D169" s="116"/>
      <c r="G169" s="77"/>
    </row>
    <row r="170" spans="1:7" s="80" customFormat="1" ht="15" x14ac:dyDescent="0.25">
      <c r="A170" s="114"/>
      <c r="B170" s="115"/>
      <c r="C170" s="116"/>
      <c r="D170" s="116"/>
      <c r="G170" s="77"/>
    </row>
    <row r="171" spans="1:7" s="80" customFormat="1" ht="15" x14ac:dyDescent="0.25">
      <c r="A171" s="114"/>
      <c r="B171" s="115"/>
      <c r="C171" s="116"/>
      <c r="D171" s="116"/>
      <c r="G171" s="77"/>
    </row>
    <row r="172" spans="1:7" s="80" customFormat="1" ht="15" x14ac:dyDescent="0.25">
      <c r="A172" s="114"/>
      <c r="B172" s="115"/>
      <c r="C172" s="116"/>
      <c r="D172" s="116"/>
      <c r="G172" s="77"/>
    </row>
    <row r="173" spans="1:7" s="80" customFormat="1" ht="15" x14ac:dyDescent="0.25">
      <c r="A173" s="114"/>
      <c r="B173" s="115"/>
      <c r="C173" s="116"/>
      <c r="D173" s="116"/>
      <c r="G173" s="77"/>
    </row>
    <row r="174" spans="1:7" s="80" customFormat="1" ht="15" x14ac:dyDescent="0.25">
      <c r="A174" s="114"/>
      <c r="B174" s="115"/>
      <c r="C174" s="116"/>
      <c r="D174" s="116"/>
      <c r="G174" s="77"/>
    </row>
    <row r="175" spans="1:7" s="80" customFormat="1" ht="15" x14ac:dyDescent="0.25">
      <c r="A175" s="114"/>
      <c r="B175" s="115"/>
      <c r="C175" s="116"/>
      <c r="D175" s="116"/>
      <c r="G175" s="77"/>
    </row>
    <row r="176" spans="1:7" s="80" customFormat="1" ht="15" x14ac:dyDescent="0.25">
      <c r="A176" s="114"/>
      <c r="B176" s="115"/>
      <c r="C176" s="116"/>
      <c r="D176" s="116"/>
      <c r="G176" s="77"/>
    </row>
    <row r="177" spans="1:7" s="80" customFormat="1" ht="15" x14ac:dyDescent="0.25">
      <c r="A177" s="114"/>
      <c r="B177" s="115"/>
      <c r="C177" s="116"/>
      <c r="D177" s="116"/>
      <c r="G177" s="77"/>
    </row>
    <row r="178" spans="1:7" s="80" customFormat="1" ht="15" x14ac:dyDescent="0.25">
      <c r="A178" s="114"/>
      <c r="B178" s="115"/>
      <c r="C178" s="116"/>
      <c r="D178" s="116"/>
      <c r="G178" s="77"/>
    </row>
    <row r="179" spans="1:7" s="80" customFormat="1" ht="15" x14ac:dyDescent="0.25">
      <c r="A179" s="114"/>
      <c r="B179" s="115"/>
      <c r="C179" s="116"/>
      <c r="D179" s="116"/>
      <c r="G179" s="77"/>
    </row>
    <row r="180" spans="1:7" s="80" customFormat="1" ht="15" x14ac:dyDescent="0.25">
      <c r="A180" s="114"/>
      <c r="B180" s="115"/>
      <c r="C180" s="116"/>
      <c r="D180" s="116"/>
      <c r="G180" s="77"/>
    </row>
    <row r="181" spans="1:7" s="80" customFormat="1" ht="15" x14ac:dyDescent="0.25">
      <c r="A181" s="114"/>
      <c r="B181" s="115"/>
      <c r="C181" s="116"/>
      <c r="D181" s="116"/>
      <c r="G181" s="77"/>
    </row>
    <row r="182" spans="1:7" s="80" customFormat="1" ht="15" x14ac:dyDescent="0.25">
      <c r="A182" s="114"/>
      <c r="B182" s="115"/>
      <c r="C182" s="116"/>
      <c r="D182" s="116"/>
      <c r="G182" s="77"/>
    </row>
    <row r="183" spans="1:7" s="80" customFormat="1" ht="15" x14ac:dyDescent="0.25">
      <c r="A183" s="114"/>
      <c r="B183" s="115"/>
      <c r="C183" s="116"/>
      <c r="D183" s="116"/>
      <c r="G183" s="77"/>
    </row>
    <row r="184" spans="1:7" s="80" customFormat="1" ht="15" x14ac:dyDescent="0.25">
      <c r="A184" s="114"/>
      <c r="B184" s="115"/>
      <c r="C184" s="116"/>
      <c r="D184" s="116"/>
      <c r="G184" s="77"/>
    </row>
    <row r="185" spans="1:7" s="80" customFormat="1" ht="15" x14ac:dyDescent="0.25">
      <c r="A185" s="114"/>
      <c r="B185" s="115"/>
      <c r="C185" s="116"/>
      <c r="D185" s="116"/>
      <c r="G185" s="77"/>
    </row>
    <row r="186" spans="1:7" s="80" customFormat="1" ht="15" x14ac:dyDescent="0.25">
      <c r="A186" s="114"/>
      <c r="B186" s="115"/>
      <c r="C186" s="116"/>
      <c r="D186" s="116"/>
      <c r="G186" s="77"/>
    </row>
    <row r="187" spans="1:7" s="80" customFormat="1" ht="15" x14ac:dyDescent="0.25">
      <c r="A187" s="114"/>
      <c r="B187" s="115"/>
      <c r="C187" s="116"/>
      <c r="D187" s="116"/>
      <c r="G187" s="77"/>
    </row>
    <row r="188" spans="1:7" s="80" customFormat="1" ht="15" x14ac:dyDescent="0.25">
      <c r="A188" s="114"/>
      <c r="B188" s="115"/>
      <c r="C188" s="116"/>
      <c r="D188" s="116"/>
      <c r="G188" s="77"/>
    </row>
    <row r="189" spans="1:7" s="80" customFormat="1" ht="15" x14ac:dyDescent="0.25">
      <c r="A189" s="114"/>
      <c r="B189" s="115"/>
      <c r="C189" s="116"/>
      <c r="D189" s="116"/>
      <c r="G189" s="77"/>
    </row>
    <row r="190" spans="1:7" s="80" customFormat="1" ht="15" x14ac:dyDescent="0.25">
      <c r="A190" s="114"/>
      <c r="B190" s="115"/>
      <c r="C190" s="116"/>
      <c r="D190" s="116"/>
      <c r="G190" s="77"/>
    </row>
    <row r="191" spans="1:7" s="80" customFormat="1" ht="15" x14ac:dyDescent="0.25">
      <c r="A191" s="114"/>
      <c r="B191" s="115"/>
      <c r="C191" s="116"/>
      <c r="D191" s="116"/>
      <c r="G191" s="77"/>
    </row>
    <row r="192" spans="1:7" s="80" customFormat="1" ht="15" x14ac:dyDescent="0.25">
      <c r="A192" s="114"/>
      <c r="B192" s="115"/>
      <c r="C192" s="116"/>
      <c r="D192" s="116"/>
      <c r="G192" s="77"/>
    </row>
    <row r="193" spans="1:7" s="80" customFormat="1" ht="15" x14ac:dyDescent="0.25">
      <c r="A193" s="114"/>
      <c r="B193" s="115"/>
      <c r="C193" s="116"/>
      <c r="D193" s="116"/>
      <c r="G193" s="77"/>
    </row>
    <row r="194" spans="1:7" s="80" customFormat="1" ht="15" x14ac:dyDescent="0.25">
      <c r="A194" s="114"/>
      <c r="B194" s="115"/>
      <c r="C194" s="116"/>
      <c r="D194" s="116"/>
      <c r="G194" s="77"/>
    </row>
    <row r="195" spans="1:7" s="80" customFormat="1" ht="15" x14ac:dyDescent="0.25">
      <c r="A195" s="114"/>
      <c r="B195" s="115"/>
      <c r="C195" s="116"/>
      <c r="D195" s="116"/>
      <c r="G195" s="77"/>
    </row>
    <row r="196" spans="1:7" s="80" customFormat="1" ht="15" x14ac:dyDescent="0.25">
      <c r="A196" s="114"/>
      <c r="B196" s="115"/>
      <c r="C196" s="116"/>
      <c r="D196" s="116"/>
      <c r="G196" s="77"/>
    </row>
    <row r="197" spans="1:7" s="80" customFormat="1" ht="15" x14ac:dyDescent="0.25">
      <c r="A197" s="114"/>
      <c r="B197" s="115"/>
      <c r="C197" s="116"/>
      <c r="D197" s="116"/>
      <c r="G197" s="77"/>
    </row>
    <row r="198" spans="1:7" s="80" customFormat="1" ht="15" x14ac:dyDescent="0.25">
      <c r="A198" s="114"/>
      <c r="B198" s="115"/>
      <c r="C198" s="116"/>
      <c r="D198" s="116"/>
      <c r="G198" s="77"/>
    </row>
    <row r="199" spans="1:7" s="80" customFormat="1" ht="15" x14ac:dyDescent="0.25">
      <c r="A199" s="114"/>
      <c r="B199" s="115"/>
      <c r="C199" s="116"/>
      <c r="D199" s="116"/>
      <c r="G199" s="77"/>
    </row>
    <row r="200" spans="1:7" s="80" customFormat="1" ht="15" x14ac:dyDescent="0.25">
      <c r="A200" s="114"/>
      <c r="B200" s="115"/>
      <c r="C200" s="116"/>
      <c r="D200" s="116"/>
      <c r="G200" s="77"/>
    </row>
    <row r="201" spans="1:7" s="80" customFormat="1" ht="15" x14ac:dyDescent="0.25">
      <c r="A201" s="114"/>
      <c r="B201" s="115"/>
      <c r="C201" s="116"/>
      <c r="D201" s="116"/>
      <c r="G201" s="77"/>
    </row>
    <row r="202" spans="1:7" s="80" customFormat="1" ht="15" x14ac:dyDescent="0.25">
      <c r="A202" s="114"/>
      <c r="B202" s="115"/>
      <c r="C202" s="116"/>
      <c r="D202" s="116"/>
      <c r="G202" s="77"/>
    </row>
    <row r="203" spans="1:7" s="80" customFormat="1" ht="15" x14ac:dyDescent="0.25">
      <c r="A203" s="114"/>
      <c r="B203" s="115"/>
      <c r="C203" s="116"/>
      <c r="D203" s="116"/>
      <c r="G203" s="77"/>
    </row>
    <row r="204" spans="1:7" s="80" customFormat="1" ht="15" x14ac:dyDescent="0.25">
      <c r="A204" s="114"/>
      <c r="B204" s="115"/>
      <c r="C204" s="116"/>
      <c r="D204" s="116"/>
      <c r="G204" s="77"/>
    </row>
    <row r="205" spans="1:7" s="80" customFormat="1" ht="15" x14ac:dyDescent="0.25">
      <c r="A205" s="114"/>
      <c r="B205" s="115"/>
      <c r="C205" s="116"/>
      <c r="D205" s="116"/>
      <c r="G205" s="77"/>
    </row>
    <row r="206" spans="1:7" s="80" customFormat="1" ht="15" x14ac:dyDescent="0.25">
      <c r="A206" s="114"/>
      <c r="B206" s="115"/>
      <c r="C206" s="116"/>
      <c r="D206" s="116"/>
      <c r="G206" s="77"/>
    </row>
    <row r="207" spans="1:7" s="80" customFormat="1" ht="15" x14ac:dyDescent="0.25">
      <c r="A207" s="114"/>
      <c r="B207" s="115"/>
      <c r="C207" s="116"/>
      <c r="D207" s="116"/>
      <c r="G207" s="77"/>
    </row>
    <row r="208" spans="1:7" s="80" customFormat="1" ht="15" x14ac:dyDescent="0.25">
      <c r="A208" s="114"/>
      <c r="B208" s="115"/>
      <c r="C208" s="116"/>
      <c r="D208" s="116"/>
      <c r="G208" s="77"/>
    </row>
    <row r="209" spans="1:7" s="80" customFormat="1" ht="15" x14ac:dyDescent="0.25">
      <c r="A209" s="114"/>
      <c r="B209" s="115"/>
      <c r="C209" s="116"/>
      <c r="D209" s="116"/>
      <c r="G209" s="77"/>
    </row>
    <row r="210" spans="1:7" s="80" customFormat="1" ht="15" x14ac:dyDescent="0.25">
      <c r="A210" s="114"/>
      <c r="B210" s="115"/>
      <c r="C210" s="116"/>
      <c r="D210" s="116"/>
      <c r="G210" s="77"/>
    </row>
    <row r="211" spans="1:7" s="80" customFormat="1" ht="15" x14ac:dyDescent="0.25">
      <c r="A211" s="114"/>
      <c r="B211" s="115"/>
      <c r="C211" s="116"/>
      <c r="D211" s="116"/>
      <c r="G211" s="77"/>
    </row>
    <row r="212" spans="1:7" s="80" customFormat="1" ht="15" x14ac:dyDescent="0.25">
      <c r="A212" s="114"/>
      <c r="B212" s="115"/>
      <c r="C212" s="116"/>
      <c r="D212" s="116"/>
      <c r="G212" s="77"/>
    </row>
    <row r="213" spans="1:7" s="80" customFormat="1" ht="15" x14ac:dyDescent="0.25">
      <c r="A213" s="114"/>
      <c r="B213" s="115"/>
      <c r="C213" s="116"/>
      <c r="D213" s="116"/>
      <c r="G213" s="77"/>
    </row>
    <row r="214" spans="1:7" s="80" customFormat="1" ht="15" x14ac:dyDescent="0.25">
      <c r="A214" s="114"/>
      <c r="B214" s="115"/>
      <c r="C214" s="116"/>
      <c r="D214" s="116"/>
      <c r="G214" s="77"/>
    </row>
    <row r="215" spans="1:7" s="80" customFormat="1" ht="15" x14ac:dyDescent="0.25">
      <c r="A215" s="114"/>
      <c r="B215" s="115"/>
      <c r="C215" s="116"/>
      <c r="D215" s="116"/>
      <c r="G215" s="77"/>
    </row>
    <row r="216" spans="1:7" s="80" customFormat="1" ht="15" x14ac:dyDescent="0.25">
      <c r="A216" s="114"/>
      <c r="B216" s="115"/>
      <c r="C216" s="116"/>
      <c r="D216" s="116"/>
      <c r="G216" s="77"/>
    </row>
    <row r="217" spans="1:7" s="80" customFormat="1" ht="15" x14ac:dyDescent="0.25">
      <c r="A217" s="114"/>
      <c r="B217" s="115"/>
      <c r="C217" s="116"/>
      <c r="D217" s="116"/>
      <c r="G217" s="77"/>
    </row>
    <row r="218" spans="1:7" s="80" customFormat="1" ht="15" x14ac:dyDescent="0.25">
      <c r="A218" s="114"/>
      <c r="B218" s="115"/>
      <c r="C218" s="116"/>
      <c r="D218" s="116"/>
      <c r="G218" s="77"/>
    </row>
    <row r="219" spans="1:7" s="80" customFormat="1" ht="15" x14ac:dyDescent="0.25">
      <c r="A219" s="114"/>
      <c r="B219" s="115"/>
      <c r="C219" s="116"/>
      <c r="D219" s="116"/>
      <c r="G219" s="77"/>
    </row>
    <row r="220" spans="1:7" s="80" customFormat="1" ht="15" x14ac:dyDescent="0.25">
      <c r="A220" s="114"/>
      <c r="B220" s="115"/>
      <c r="C220" s="116"/>
      <c r="D220" s="116"/>
      <c r="G220" s="77"/>
    </row>
    <row r="221" spans="1:7" s="80" customFormat="1" ht="15" x14ac:dyDescent="0.25">
      <c r="A221" s="114"/>
      <c r="B221" s="115"/>
      <c r="C221" s="116"/>
      <c r="D221" s="116"/>
      <c r="G221" s="77"/>
    </row>
    <row r="222" spans="1:7" s="80" customFormat="1" ht="15" x14ac:dyDescent="0.25">
      <c r="A222" s="114"/>
      <c r="B222" s="115"/>
      <c r="C222" s="116"/>
      <c r="D222" s="116"/>
      <c r="G222" s="77"/>
    </row>
    <row r="223" spans="1:7" s="80" customFormat="1" ht="15" x14ac:dyDescent="0.25">
      <c r="A223" s="114"/>
      <c r="B223" s="115"/>
      <c r="C223" s="116"/>
      <c r="D223" s="116"/>
      <c r="G223" s="77"/>
    </row>
    <row r="224" spans="1:7" s="80" customFormat="1" ht="15" x14ac:dyDescent="0.25">
      <c r="A224" s="114"/>
      <c r="B224" s="115"/>
      <c r="C224" s="116"/>
      <c r="D224" s="116"/>
      <c r="G224" s="77"/>
    </row>
    <row r="225" spans="1:7" s="80" customFormat="1" ht="15" x14ac:dyDescent="0.25">
      <c r="A225" s="114"/>
      <c r="B225" s="115"/>
      <c r="C225" s="116"/>
      <c r="D225" s="116"/>
      <c r="G225" s="77"/>
    </row>
    <row r="226" spans="1:7" s="80" customFormat="1" ht="15" x14ac:dyDescent="0.25">
      <c r="A226" s="114"/>
      <c r="B226" s="115"/>
      <c r="C226" s="116"/>
      <c r="D226" s="116"/>
      <c r="G226" s="77"/>
    </row>
    <row r="227" spans="1:7" s="80" customFormat="1" ht="15" x14ac:dyDescent="0.25">
      <c r="A227" s="114"/>
      <c r="B227" s="115"/>
      <c r="C227" s="116"/>
      <c r="D227" s="116"/>
      <c r="G227" s="77"/>
    </row>
    <row r="228" spans="1:7" s="80" customFormat="1" ht="15" x14ac:dyDescent="0.25">
      <c r="A228" s="114"/>
      <c r="B228" s="115"/>
      <c r="C228" s="116"/>
      <c r="D228" s="116"/>
      <c r="G228" s="77"/>
    </row>
    <row r="229" spans="1:7" s="80" customFormat="1" ht="15" x14ac:dyDescent="0.25">
      <c r="A229" s="114"/>
      <c r="B229" s="115"/>
      <c r="C229" s="116"/>
      <c r="D229" s="116"/>
      <c r="G229" s="77"/>
    </row>
    <row r="230" spans="1:7" s="80" customFormat="1" ht="15" x14ac:dyDescent="0.25">
      <c r="A230" s="114"/>
      <c r="B230" s="115"/>
      <c r="C230" s="116"/>
      <c r="D230" s="116"/>
      <c r="G230" s="77"/>
    </row>
    <row r="231" spans="1:7" s="80" customFormat="1" ht="15" x14ac:dyDescent="0.25">
      <c r="A231" s="114"/>
      <c r="B231" s="115"/>
      <c r="C231" s="116"/>
      <c r="D231" s="116"/>
      <c r="G231" s="77"/>
    </row>
    <row r="232" spans="1:7" s="80" customFormat="1" ht="15" x14ac:dyDescent="0.25">
      <c r="A232" s="114"/>
      <c r="B232" s="115"/>
      <c r="C232" s="116"/>
      <c r="D232" s="116"/>
      <c r="G232" s="77"/>
    </row>
    <row r="233" spans="1:7" s="80" customFormat="1" ht="15" x14ac:dyDescent="0.25">
      <c r="A233" s="114"/>
      <c r="B233" s="115"/>
      <c r="C233" s="116"/>
      <c r="D233" s="116"/>
      <c r="G233" s="77"/>
    </row>
    <row r="234" spans="1:7" s="80" customFormat="1" ht="15" x14ac:dyDescent="0.25">
      <c r="A234" s="114"/>
      <c r="B234" s="115"/>
      <c r="C234" s="116"/>
      <c r="D234" s="116"/>
      <c r="G234" s="77"/>
    </row>
    <row r="235" spans="1:7" s="80" customFormat="1" ht="15" x14ac:dyDescent="0.25">
      <c r="A235" s="114"/>
      <c r="B235" s="115"/>
      <c r="C235" s="116"/>
      <c r="D235" s="116"/>
      <c r="G235" s="77"/>
    </row>
    <row r="236" spans="1:7" s="80" customFormat="1" ht="15" x14ac:dyDescent="0.25">
      <c r="A236" s="114"/>
      <c r="B236" s="115"/>
      <c r="C236" s="116"/>
      <c r="D236" s="116"/>
      <c r="G236" s="77"/>
    </row>
    <row r="237" spans="1:7" s="80" customFormat="1" ht="15" x14ac:dyDescent="0.25">
      <c r="A237" s="114"/>
      <c r="B237" s="115"/>
      <c r="C237" s="116"/>
      <c r="D237" s="116"/>
      <c r="G237" s="77"/>
    </row>
    <row r="238" spans="1:7" s="80" customFormat="1" ht="15" x14ac:dyDescent="0.25">
      <c r="A238" s="114"/>
      <c r="B238" s="115"/>
      <c r="C238" s="116"/>
      <c r="D238" s="116"/>
      <c r="G238" s="77"/>
    </row>
    <row r="239" spans="1:7" s="80" customFormat="1" ht="15" x14ac:dyDescent="0.25">
      <c r="A239" s="114"/>
      <c r="B239" s="115"/>
      <c r="C239" s="116"/>
      <c r="D239" s="116"/>
      <c r="G239" s="77"/>
    </row>
    <row r="240" spans="1:7" s="80" customFormat="1" ht="15" x14ac:dyDescent="0.25">
      <c r="A240" s="114"/>
      <c r="B240" s="115"/>
      <c r="C240" s="116"/>
      <c r="D240" s="116"/>
      <c r="G240" s="77"/>
    </row>
    <row r="241" spans="1:7" s="80" customFormat="1" ht="15" x14ac:dyDescent="0.25">
      <c r="A241" s="114"/>
      <c r="B241" s="115"/>
      <c r="C241" s="116"/>
      <c r="D241" s="116"/>
      <c r="G241" s="77"/>
    </row>
    <row r="242" spans="1:7" s="80" customFormat="1" ht="15" x14ac:dyDescent="0.25">
      <c r="A242" s="114"/>
      <c r="B242" s="115"/>
      <c r="C242" s="116"/>
      <c r="D242" s="116"/>
      <c r="G242" s="77"/>
    </row>
    <row r="243" spans="1:7" s="80" customFormat="1" ht="15" x14ac:dyDescent="0.25">
      <c r="A243" s="114"/>
      <c r="B243" s="115"/>
      <c r="C243" s="116"/>
      <c r="D243" s="116"/>
      <c r="G243" s="77"/>
    </row>
    <row r="244" spans="1:7" s="80" customFormat="1" ht="15" x14ac:dyDescent="0.25">
      <c r="A244" s="114"/>
      <c r="B244" s="115"/>
      <c r="C244" s="116"/>
      <c r="D244" s="116"/>
      <c r="G244" s="77"/>
    </row>
    <row r="245" spans="1:7" s="80" customFormat="1" ht="15" x14ac:dyDescent="0.25">
      <c r="A245" s="114"/>
      <c r="B245" s="115"/>
      <c r="C245" s="116"/>
      <c r="D245" s="116"/>
      <c r="G245" s="77"/>
    </row>
    <row r="246" spans="1:7" s="80" customFormat="1" ht="15" x14ac:dyDescent="0.25">
      <c r="A246" s="114"/>
      <c r="B246" s="115"/>
      <c r="C246" s="116"/>
      <c r="D246" s="116"/>
      <c r="G246" s="77"/>
    </row>
    <row r="247" spans="1:7" s="80" customFormat="1" ht="15" x14ac:dyDescent="0.25">
      <c r="A247" s="114"/>
      <c r="B247" s="115"/>
      <c r="C247" s="116"/>
      <c r="D247" s="116"/>
      <c r="G247" s="77"/>
    </row>
    <row r="248" spans="1:7" s="80" customFormat="1" ht="15" x14ac:dyDescent="0.25">
      <c r="A248" s="114"/>
      <c r="B248" s="115"/>
      <c r="C248" s="116"/>
      <c r="D248" s="116"/>
      <c r="G248" s="77"/>
    </row>
    <row r="249" spans="1:7" s="80" customFormat="1" ht="15" x14ac:dyDescent="0.25">
      <c r="A249" s="114"/>
      <c r="B249" s="115"/>
      <c r="C249" s="116"/>
      <c r="D249" s="116"/>
      <c r="G249" s="77"/>
    </row>
    <row r="250" spans="1:7" s="80" customFormat="1" ht="15" x14ac:dyDescent="0.25">
      <c r="A250" s="114"/>
      <c r="B250" s="115"/>
      <c r="C250" s="116"/>
      <c r="D250" s="116"/>
      <c r="G250" s="77"/>
    </row>
    <row r="251" spans="1:7" s="80" customFormat="1" ht="15" x14ac:dyDescent="0.25">
      <c r="A251" s="114"/>
      <c r="B251" s="115"/>
      <c r="C251" s="116"/>
      <c r="D251" s="116"/>
      <c r="G251" s="77"/>
    </row>
    <row r="252" spans="1:7" s="80" customFormat="1" ht="15" x14ac:dyDescent="0.25">
      <c r="A252" s="114"/>
      <c r="B252" s="115"/>
      <c r="C252" s="116"/>
      <c r="D252" s="116"/>
      <c r="G252" s="77"/>
    </row>
    <row r="253" spans="1:7" s="80" customFormat="1" ht="15" x14ac:dyDescent="0.25">
      <c r="A253" s="114"/>
      <c r="B253" s="115"/>
      <c r="C253" s="116"/>
      <c r="D253" s="116"/>
      <c r="G253" s="77"/>
    </row>
    <row r="254" spans="1:7" s="80" customFormat="1" ht="15" x14ac:dyDescent="0.25">
      <c r="A254" s="114"/>
      <c r="B254" s="115"/>
      <c r="C254" s="116"/>
      <c r="D254" s="116"/>
      <c r="G254" s="77"/>
    </row>
    <row r="255" spans="1:7" s="80" customFormat="1" ht="15" x14ac:dyDescent="0.25">
      <c r="A255" s="114"/>
      <c r="B255" s="115"/>
      <c r="C255" s="116"/>
      <c r="D255" s="116"/>
      <c r="G255" s="77"/>
    </row>
    <row r="256" spans="1:7" s="80" customFormat="1" ht="15" x14ac:dyDescent="0.25">
      <c r="A256" s="114"/>
      <c r="B256" s="115"/>
      <c r="C256" s="116"/>
      <c r="D256" s="116"/>
      <c r="G256" s="77"/>
    </row>
    <row r="257" spans="1:7" s="80" customFormat="1" ht="15" x14ac:dyDescent="0.25">
      <c r="A257" s="114"/>
      <c r="B257" s="115"/>
      <c r="C257" s="116"/>
      <c r="D257" s="116"/>
      <c r="G257" s="77"/>
    </row>
    <row r="258" spans="1:7" s="80" customFormat="1" ht="15" x14ac:dyDescent="0.25">
      <c r="A258" s="114"/>
      <c r="B258" s="115"/>
      <c r="C258" s="116"/>
      <c r="D258" s="116"/>
      <c r="G258" s="77"/>
    </row>
    <row r="259" spans="1:7" s="80" customFormat="1" ht="15" x14ac:dyDescent="0.25">
      <c r="A259" s="114"/>
      <c r="B259" s="115"/>
      <c r="C259" s="116"/>
      <c r="D259" s="116"/>
      <c r="G259" s="77"/>
    </row>
    <row r="260" spans="1:7" s="80" customFormat="1" ht="15" x14ac:dyDescent="0.25">
      <c r="A260" s="114"/>
      <c r="B260" s="115"/>
      <c r="C260" s="116"/>
      <c r="D260" s="116"/>
      <c r="G260" s="77"/>
    </row>
    <row r="261" spans="1:7" s="80" customFormat="1" ht="15" x14ac:dyDescent="0.25">
      <c r="A261" s="114"/>
      <c r="B261" s="115"/>
      <c r="C261" s="116"/>
      <c r="D261" s="116"/>
      <c r="G261" s="77"/>
    </row>
    <row r="262" spans="1:7" s="80" customFormat="1" ht="15" x14ac:dyDescent="0.25">
      <c r="A262" s="114"/>
      <c r="B262" s="115"/>
      <c r="C262" s="116"/>
      <c r="D262" s="116"/>
      <c r="G262" s="77"/>
    </row>
    <row r="263" spans="1:7" s="80" customFormat="1" ht="15" x14ac:dyDescent="0.25">
      <c r="A263" s="114"/>
      <c r="B263" s="115"/>
      <c r="C263" s="116"/>
      <c r="D263" s="116"/>
      <c r="G263" s="77"/>
    </row>
    <row r="264" spans="1:7" s="80" customFormat="1" ht="15" x14ac:dyDescent="0.25">
      <c r="A264" s="114"/>
      <c r="B264" s="115"/>
      <c r="C264" s="116"/>
      <c r="D264" s="116"/>
      <c r="G264" s="77"/>
    </row>
    <row r="265" spans="1:7" s="80" customFormat="1" ht="15" x14ac:dyDescent="0.25">
      <c r="A265" s="114"/>
      <c r="B265" s="115"/>
      <c r="C265" s="116"/>
      <c r="D265" s="116"/>
      <c r="G265" s="77"/>
    </row>
    <row r="266" spans="1:7" s="80" customFormat="1" ht="15" x14ac:dyDescent="0.25">
      <c r="A266" s="114"/>
      <c r="B266" s="115"/>
      <c r="C266" s="116"/>
      <c r="D266" s="116"/>
      <c r="G266" s="77"/>
    </row>
    <row r="267" spans="1:7" s="80" customFormat="1" ht="15" x14ac:dyDescent="0.25">
      <c r="A267" s="114"/>
      <c r="B267" s="115"/>
      <c r="C267" s="116"/>
      <c r="D267" s="116"/>
      <c r="G267" s="77"/>
    </row>
    <row r="268" spans="1:7" s="80" customFormat="1" ht="15" x14ac:dyDescent="0.25">
      <c r="A268" s="114"/>
      <c r="B268" s="115"/>
      <c r="C268" s="116"/>
      <c r="D268" s="116"/>
      <c r="G268" s="77"/>
    </row>
    <row r="269" spans="1:7" s="80" customFormat="1" ht="15" x14ac:dyDescent="0.25">
      <c r="A269" s="114"/>
      <c r="B269" s="115"/>
      <c r="C269" s="116"/>
      <c r="D269" s="116"/>
      <c r="G269" s="77"/>
    </row>
    <row r="270" spans="1:7" s="80" customFormat="1" ht="15" x14ac:dyDescent="0.25">
      <c r="A270" s="114"/>
      <c r="B270" s="115"/>
      <c r="C270" s="116"/>
      <c r="D270" s="116"/>
      <c r="G270" s="77"/>
    </row>
    <row r="271" spans="1:7" s="80" customFormat="1" ht="15" x14ac:dyDescent="0.25">
      <c r="A271" s="114"/>
      <c r="B271" s="115"/>
      <c r="C271" s="116"/>
      <c r="D271" s="116"/>
      <c r="G271" s="77"/>
    </row>
    <row r="272" spans="1:7" s="80" customFormat="1" ht="15" x14ac:dyDescent="0.25">
      <c r="A272" s="114"/>
      <c r="B272" s="115"/>
      <c r="C272" s="116"/>
      <c r="D272" s="116"/>
      <c r="G272" s="77"/>
    </row>
    <row r="273" spans="1:7" s="80" customFormat="1" ht="15" x14ac:dyDescent="0.25">
      <c r="A273" s="114"/>
      <c r="B273" s="115"/>
      <c r="C273" s="116"/>
      <c r="D273" s="116"/>
      <c r="G273" s="77"/>
    </row>
    <row r="274" spans="1:7" s="80" customFormat="1" ht="15" x14ac:dyDescent="0.25">
      <c r="A274" s="114"/>
      <c r="B274" s="115"/>
      <c r="C274" s="116"/>
      <c r="D274" s="116"/>
      <c r="G274" s="77"/>
    </row>
    <row r="275" spans="1:7" s="80" customFormat="1" ht="15" x14ac:dyDescent="0.25">
      <c r="A275" s="114"/>
      <c r="B275" s="115"/>
      <c r="C275" s="116"/>
      <c r="D275" s="116"/>
      <c r="G275" s="77"/>
    </row>
    <row r="276" spans="1:7" s="80" customFormat="1" ht="15" x14ac:dyDescent="0.25">
      <c r="A276" s="114"/>
      <c r="B276" s="115"/>
      <c r="C276" s="116"/>
      <c r="D276" s="116"/>
      <c r="G276" s="77"/>
    </row>
    <row r="277" spans="1:7" s="80" customFormat="1" ht="15" x14ac:dyDescent="0.25">
      <c r="A277" s="114"/>
      <c r="B277" s="115"/>
      <c r="C277" s="116"/>
      <c r="D277" s="116"/>
      <c r="G277" s="77"/>
    </row>
    <row r="278" spans="1:7" s="80" customFormat="1" ht="15" x14ac:dyDescent="0.25">
      <c r="A278" s="114"/>
      <c r="B278" s="115"/>
      <c r="C278" s="116"/>
      <c r="D278" s="116"/>
      <c r="G278" s="77"/>
    </row>
    <row r="279" spans="1:7" s="80" customFormat="1" ht="15" x14ac:dyDescent="0.25">
      <c r="A279" s="114"/>
      <c r="B279" s="115"/>
      <c r="C279" s="116"/>
      <c r="D279" s="116"/>
      <c r="G279" s="77"/>
    </row>
    <row r="280" spans="1:7" s="80" customFormat="1" ht="15" x14ac:dyDescent="0.25">
      <c r="A280" s="114"/>
      <c r="B280" s="115"/>
      <c r="C280" s="116"/>
      <c r="D280" s="116"/>
      <c r="G280" s="77"/>
    </row>
    <row r="281" spans="1:7" s="80" customFormat="1" ht="15" x14ac:dyDescent="0.25">
      <c r="A281" s="114"/>
      <c r="B281" s="115"/>
      <c r="C281" s="116"/>
      <c r="D281" s="116"/>
      <c r="G281" s="77"/>
    </row>
    <row r="282" spans="1:7" s="80" customFormat="1" ht="15" x14ac:dyDescent="0.25">
      <c r="A282" s="114"/>
      <c r="B282" s="115"/>
      <c r="C282" s="116"/>
      <c r="D282" s="116"/>
      <c r="G282" s="77"/>
    </row>
    <row r="283" spans="1:7" s="80" customFormat="1" ht="15" x14ac:dyDescent="0.25">
      <c r="A283" s="114"/>
      <c r="B283" s="115"/>
      <c r="C283" s="116"/>
      <c r="D283" s="116"/>
      <c r="G283" s="77"/>
    </row>
    <row r="284" spans="1:7" s="80" customFormat="1" ht="15" x14ac:dyDescent="0.25">
      <c r="A284" s="114"/>
      <c r="B284" s="115"/>
      <c r="C284" s="116"/>
      <c r="D284" s="116"/>
      <c r="G284" s="77"/>
    </row>
    <row r="285" spans="1:7" s="80" customFormat="1" ht="15" x14ac:dyDescent="0.25">
      <c r="A285" s="114"/>
      <c r="B285" s="115"/>
      <c r="C285" s="116"/>
      <c r="D285" s="116"/>
      <c r="G285" s="77"/>
    </row>
    <row r="286" spans="1:7" s="80" customFormat="1" ht="15" x14ac:dyDescent="0.25">
      <c r="A286" s="114"/>
      <c r="B286" s="115"/>
      <c r="C286" s="116"/>
      <c r="D286" s="116"/>
      <c r="G286" s="77"/>
    </row>
    <row r="287" spans="1:7" s="80" customFormat="1" ht="15" x14ac:dyDescent="0.25">
      <c r="A287" s="114"/>
      <c r="B287" s="115"/>
      <c r="C287" s="116"/>
      <c r="D287" s="116"/>
      <c r="G287" s="77"/>
    </row>
    <row r="288" spans="1:7" s="80" customFormat="1" ht="15" x14ac:dyDescent="0.25">
      <c r="A288" s="114"/>
      <c r="B288" s="115"/>
      <c r="C288" s="116"/>
      <c r="D288" s="116"/>
      <c r="G288" s="77"/>
    </row>
    <row r="289" spans="1:7" s="80" customFormat="1" ht="15" x14ac:dyDescent="0.25">
      <c r="A289" s="114"/>
      <c r="B289" s="115"/>
      <c r="C289" s="116"/>
      <c r="D289" s="116"/>
      <c r="G289" s="77"/>
    </row>
    <row r="290" spans="1:7" s="80" customFormat="1" ht="15" x14ac:dyDescent="0.25">
      <c r="A290" s="114"/>
      <c r="B290" s="115"/>
      <c r="C290" s="116"/>
      <c r="D290" s="116"/>
      <c r="G290" s="77"/>
    </row>
    <row r="291" spans="1:7" s="80" customFormat="1" ht="15" x14ac:dyDescent="0.25">
      <c r="A291" s="114"/>
      <c r="B291" s="115"/>
      <c r="C291" s="116"/>
      <c r="D291" s="116"/>
      <c r="G291" s="77"/>
    </row>
    <row r="292" spans="1:7" s="80" customFormat="1" ht="15" x14ac:dyDescent="0.25">
      <c r="A292" s="114"/>
      <c r="B292" s="115"/>
      <c r="C292" s="116"/>
      <c r="D292" s="116"/>
      <c r="G292" s="77"/>
    </row>
    <row r="293" spans="1:7" s="80" customFormat="1" ht="15" x14ac:dyDescent="0.25">
      <c r="A293" s="114"/>
      <c r="B293" s="115"/>
      <c r="C293" s="116"/>
      <c r="D293" s="116"/>
      <c r="G293" s="77"/>
    </row>
    <row r="294" spans="1:7" s="80" customFormat="1" ht="15" x14ac:dyDescent="0.25">
      <c r="A294" s="114"/>
      <c r="B294" s="115"/>
      <c r="C294" s="116"/>
      <c r="D294" s="116"/>
      <c r="G294" s="77"/>
    </row>
    <row r="295" spans="1:7" s="80" customFormat="1" ht="15" x14ac:dyDescent="0.25">
      <c r="A295" s="114"/>
      <c r="B295" s="115"/>
      <c r="C295" s="116"/>
      <c r="D295" s="116"/>
      <c r="G295" s="77"/>
    </row>
    <row r="296" spans="1:7" s="80" customFormat="1" ht="15" x14ac:dyDescent="0.25">
      <c r="A296" s="114"/>
      <c r="B296" s="115"/>
      <c r="C296" s="116"/>
      <c r="D296" s="116"/>
      <c r="G296" s="77"/>
    </row>
    <row r="297" spans="1:7" s="80" customFormat="1" ht="15" x14ac:dyDescent="0.25">
      <c r="A297" s="114"/>
      <c r="B297" s="115"/>
      <c r="C297" s="116"/>
      <c r="D297" s="116"/>
      <c r="G297" s="77"/>
    </row>
    <row r="298" spans="1:7" s="80" customFormat="1" ht="15" x14ac:dyDescent="0.25">
      <c r="A298" s="114"/>
      <c r="B298" s="115"/>
      <c r="C298" s="116"/>
      <c r="D298" s="116"/>
      <c r="G298" s="77"/>
    </row>
    <row r="299" spans="1:7" s="80" customFormat="1" ht="15" x14ac:dyDescent="0.25">
      <c r="A299" s="114"/>
      <c r="B299" s="115"/>
      <c r="C299" s="116"/>
      <c r="D299" s="116"/>
      <c r="G299" s="77"/>
    </row>
    <row r="300" spans="1:7" s="80" customFormat="1" ht="15" x14ac:dyDescent="0.25">
      <c r="A300" s="114"/>
      <c r="B300" s="115"/>
      <c r="C300" s="116"/>
      <c r="D300" s="116"/>
      <c r="G300" s="77"/>
    </row>
    <row r="301" spans="1:7" s="80" customFormat="1" ht="15" x14ac:dyDescent="0.25">
      <c r="A301" s="114"/>
      <c r="B301" s="115"/>
      <c r="C301" s="116"/>
      <c r="D301" s="116"/>
      <c r="G301" s="77"/>
    </row>
    <row r="302" spans="1:7" s="80" customFormat="1" ht="15" x14ac:dyDescent="0.25">
      <c r="A302" s="114"/>
      <c r="B302" s="115"/>
      <c r="C302" s="116"/>
      <c r="D302" s="116"/>
      <c r="G302" s="77"/>
    </row>
    <row r="303" spans="1:7" s="80" customFormat="1" ht="15" x14ac:dyDescent="0.25">
      <c r="A303" s="114"/>
      <c r="B303" s="115"/>
      <c r="C303" s="116"/>
      <c r="D303" s="116"/>
      <c r="G303" s="77"/>
    </row>
    <row r="304" spans="1:7" s="80" customFormat="1" ht="15" x14ac:dyDescent="0.25">
      <c r="A304" s="114"/>
      <c r="B304" s="115"/>
      <c r="C304" s="116"/>
      <c r="D304" s="116"/>
      <c r="G304" s="77"/>
    </row>
    <row r="305" spans="1:7" s="80" customFormat="1" ht="15" x14ac:dyDescent="0.25">
      <c r="A305" s="114"/>
      <c r="B305" s="115"/>
      <c r="C305" s="116"/>
      <c r="D305" s="116"/>
      <c r="G305" s="77"/>
    </row>
    <row r="306" spans="1:7" s="80" customFormat="1" ht="15" x14ac:dyDescent="0.25">
      <c r="A306" s="114"/>
      <c r="B306" s="115"/>
      <c r="C306" s="116"/>
      <c r="D306" s="116"/>
      <c r="G306" s="77"/>
    </row>
    <row r="307" spans="1:7" s="80" customFormat="1" ht="15" x14ac:dyDescent="0.25">
      <c r="A307" s="114"/>
      <c r="B307" s="115"/>
      <c r="C307" s="116"/>
      <c r="D307" s="116"/>
      <c r="G307" s="77"/>
    </row>
    <row r="308" spans="1:7" s="80" customFormat="1" ht="15" x14ac:dyDescent="0.25">
      <c r="A308" s="114"/>
      <c r="B308" s="115"/>
      <c r="C308" s="116"/>
      <c r="D308" s="116"/>
      <c r="G308" s="77"/>
    </row>
    <row r="309" spans="1:7" s="80" customFormat="1" ht="15" x14ac:dyDescent="0.25">
      <c r="A309" s="114"/>
      <c r="B309" s="115"/>
      <c r="C309" s="116"/>
      <c r="D309" s="116"/>
      <c r="G309" s="77"/>
    </row>
    <row r="310" spans="1:7" s="80" customFormat="1" ht="15" x14ac:dyDescent="0.25">
      <c r="A310" s="114"/>
      <c r="B310" s="115"/>
      <c r="C310" s="116"/>
      <c r="D310" s="116"/>
      <c r="G310" s="77"/>
    </row>
    <row r="311" spans="1:7" s="80" customFormat="1" ht="15" x14ac:dyDescent="0.25">
      <c r="A311" s="114"/>
      <c r="B311" s="115"/>
      <c r="C311" s="116"/>
      <c r="D311" s="116"/>
      <c r="G311" s="77"/>
    </row>
    <row r="312" spans="1:7" s="80" customFormat="1" ht="15" x14ac:dyDescent="0.25">
      <c r="A312" s="114"/>
      <c r="B312" s="115"/>
      <c r="C312" s="116"/>
      <c r="D312" s="116"/>
      <c r="G312" s="77"/>
    </row>
    <row r="313" spans="1:7" s="80" customFormat="1" ht="15" x14ac:dyDescent="0.25">
      <c r="A313" s="114"/>
      <c r="B313" s="115"/>
      <c r="C313" s="116"/>
      <c r="D313" s="116"/>
      <c r="G313" s="77"/>
    </row>
    <row r="314" spans="1:7" s="80" customFormat="1" ht="15" x14ac:dyDescent="0.25">
      <c r="A314" s="114"/>
      <c r="B314" s="115"/>
      <c r="C314" s="116"/>
      <c r="D314" s="116"/>
      <c r="G314" s="77"/>
    </row>
    <row r="315" spans="1:7" s="80" customFormat="1" ht="15" x14ac:dyDescent="0.25">
      <c r="A315" s="114"/>
      <c r="B315" s="115"/>
      <c r="C315" s="116"/>
      <c r="D315" s="116"/>
      <c r="G315" s="77"/>
    </row>
    <row r="316" spans="1:7" s="80" customFormat="1" ht="15" x14ac:dyDescent="0.25">
      <c r="A316" s="114"/>
      <c r="B316" s="115"/>
      <c r="C316" s="116"/>
      <c r="D316" s="116"/>
      <c r="G316" s="77"/>
    </row>
    <row r="317" spans="1:7" s="80" customFormat="1" ht="15" x14ac:dyDescent="0.25">
      <c r="A317" s="114"/>
      <c r="B317" s="115"/>
      <c r="C317" s="116"/>
      <c r="D317" s="116"/>
      <c r="G317" s="77"/>
    </row>
    <row r="318" spans="1:7" s="80" customFormat="1" ht="15" x14ac:dyDescent="0.25">
      <c r="A318" s="114"/>
      <c r="B318" s="115"/>
      <c r="C318" s="116"/>
      <c r="D318" s="116"/>
      <c r="G318" s="77"/>
    </row>
    <row r="319" spans="1:7" s="80" customFormat="1" ht="15" x14ac:dyDescent="0.25">
      <c r="A319" s="114"/>
      <c r="B319" s="115"/>
      <c r="C319" s="116"/>
      <c r="D319" s="116"/>
      <c r="G319" s="77"/>
    </row>
    <row r="320" spans="1:7" s="80" customFormat="1" ht="15" x14ac:dyDescent="0.25">
      <c r="A320" s="114"/>
      <c r="B320" s="115"/>
      <c r="C320" s="116"/>
      <c r="D320" s="116"/>
      <c r="G320" s="77"/>
    </row>
    <row r="321" spans="1:7" s="80" customFormat="1" ht="15" x14ac:dyDescent="0.25">
      <c r="A321" s="114"/>
      <c r="B321" s="115"/>
      <c r="C321" s="116"/>
      <c r="D321" s="116"/>
      <c r="G321" s="77"/>
    </row>
    <row r="322" spans="1:7" s="80" customFormat="1" ht="15" x14ac:dyDescent="0.25">
      <c r="A322" s="114"/>
      <c r="B322" s="115"/>
      <c r="C322" s="116"/>
      <c r="D322" s="116"/>
      <c r="G322" s="77"/>
    </row>
    <row r="323" spans="1:7" s="80" customFormat="1" ht="15" x14ac:dyDescent="0.25">
      <c r="A323" s="114"/>
      <c r="B323" s="115"/>
      <c r="C323" s="116"/>
      <c r="D323" s="116"/>
      <c r="G323" s="77"/>
    </row>
    <row r="324" spans="1:7" s="80" customFormat="1" ht="15" x14ac:dyDescent="0.25">
      <c r="A324" s="114"/>
      <c r="B324" s="115"/>
      <c r="C324" s="116"/>
      <c r="D324" s="116"/>
      <c r="G324" s="77"/>
    </row>
    <row r="325" spans="1:7" s="80" customFormat="1" ht="15" x14ac:dyDescent="0.25">
      <c r="A325" s="114"/>
      <c r="B325" s="115"/>
      <c r="C325" s="116"/>
      <c r="D325" s="116"/>
      <c r="G325" s="77"/>
    </row>
    <row r="326" spans="1:7" s="80" customFormat="1" ht="15" x14ac:dyDescent="0.25">
      <c r="A326" s="114"/>
      <c r="B326" s="115"/>
      <c r="C326" s="116"/>
      <c r="D326" s="116"/>
      <c r="G326" s="77"/>
    </row>
    <row r="327" spans="1:7" s="80" customFormat="1" ht="15" x14ac:dyDescent="0.25">
      <c r="A327" s="114"/>
      <c r="B327" s="115"/>
      <c r="C327" s="116"/>
      <c r="D327" s="116"/>
      <c r="G327" s="77"/>
    </row>
    <row r="328" spans="1:7" s="80" customFormat="1" ht="15" x14ac:dyDescent="0.25">
      <c r="A328" s="114"/>
      <c r="B328" s="115"/>
      <c r="C328" s="116"/>
      <c r="D328" s="116"/>
      <c r="G328" s="77"/>
    </row>
    <row r="329" spans="1:7" s="80" customFormat="1" ht="15" x14ac:dyDescent="0.25">
      <c r="A329" s="114"/>
      <c r="B329" s="115"/>
      <c r="C329" s="116"/>
      <c r="D329" s="116"/>
      <c r="G329" s="77"/>
    </row>
    <row r="330" spans="1:7" s="80" customFormat="1" ht="15" x14ac:dyDescent="0.25">
      <c r="A330" s="114"/>
      <c r="B330" s="115"/>
      <c r="C330" s="116"/>
      <c r="D330" s="116"/>
      <c r="G330" s="77"/>
    </row>
    <row r="331" spans="1:7" s="80" customFormat="1" ht="15" x14ac:dyDescent="0.25">
      <c r="A331" s="114"/>
      <c r="B331" s="115"/>
      <c r="C331" s="116"/>
      <c r="D331" s="116"/>
      <c r="G331" s="77"/>
    </row>
    <row r="332" spans="1:7" s="80" customFormat="1" ht="15" x14ac:dyDescent="0.25">
      <c r="A332" s="114"/>
      <c r="B332" s="115"/>
      <c r="C332" s="116"/>
      <c r="D332" s="116"/>
      <c r="G332" s="77"/>
    </row>
    <row r="333" spans="1:7" s="80" customFormat="1" ht="15" x14ac:dyDescent="0.25">
      <c r="A333" s="114"/>
      <c r="B333" s="115"/>
      <c r="C333" s="116"/>
      <c r="D333" s="116"/>
      <c r="G333" s="77"/>
    </row>
    <row r="334" spans="1:7" s="80" customFormat="1" ht="15" x14ac:dyDescent="0.25">
      <c r="A334" s="114"/>
      <c r="B334" s="115"/>
      <c r="C334" s="116"/>
      <c r="D334" s="116"/>
      <c r="G334" s="77"/>
    </row>
    <row r="335" spans="1:7" s="80" customFormat="1" ht="15" x14ac:dyDescent="0.25">
      <c r="A335" s="114"/>
      <c r="B335" s="115"/>
      <c r="C335" s="116"/>
      <c r="D335" s="116"/>
      <c r="G335" s="77"/>
    </row>
    <row r="336" spans="1:7" s="80" customFormat="1" ht="15" x14ac:dyDescent="0.25">
      <c r="A336" s="114"/>
      <c r="B336" s="115"/>
      <c r="C336" s="116"/>
      <c r="D336" s="116"/>
      <c r="G336" s="77"/>
    </row>
    <row r="337" spans="1:7" s="80" customFormat="1" ht="15" x14ac:dyDescent="0.25">
      <c r="A337" s="114"/>
      <c r="B337" s="115"/>
      <c r="C337" s="116"/>
      <c r="D337" s="116"/>
      <c r="G337" s="77"/>
    </row>
    <row r="338" spans="1:7" s="80" customFormat="1" ht="15" x14ac:dyDescent="0.25">
      <c r="A338" s="114"/>
      <c r="B338" s="115"/>
      <c r="C338" s="116"/>
      <c r="D338" s="116"/>
      <c r="G338" s="77"/>
    </row>
    <row r="339" spans="1:7" s="80" customFormat="1" ht="15" x14ac:dyDescent="0.25">
      <c r="A339" s="114"/>
      <c r="B339" s="115"/>
      <c r="C339" s="116"/>
      <c r="D339" s="116"/>
      <c r="G339" s="77"/>
    </row>
    <row r="340" spans="1:7" s="80" customFormat="1" ht="15" x14ac:dyDescent="0.25">
      <c r="A340" s="114"/>
      <c r="B340" s="115"/>
      <c r="C340" s="116"/>
      <c r="D340" s="116"/>
      <c r="G340" s="77"/>
    </row>
    <row r="341" spans="1:7" s="80" customFormat="1" ht="15" x14ac:dyDescent="0.25">
      <c r="A341" s="114"/>
      <c r="B341" s="115"/>
      <c r="C341" s="116"/>
      <c r="D341" s="116"/>
      <c r="G341" s="77"/>
    </row>
    <row r="342" spans="1:7" s="80" customFormat="1" ht="15" x14ac:dyDescent="0.25">
      <c r="A342" s="114"/>
      <c r="B342" s="115"/>
      <c r="C342" s="116"/>
      <c r="D342" s="116"/>
      <c r="G342" s="77"/>
    </row>
    <row r="343" spans="1:7" s="80" customFormat="1" ht="15" x14ac:dyDescent="0.25">
      <c r="A343" s="114"/>
      <c r="B343" s="115"/>
      <c r="C343" s="116"/>
      <c r="D343" s="116"/>
      <c r="G343" s="77"/>
    </row>
    <row r="344" spans="1:7" s="80" customFormat="1" ht="15" x14ac:dyDescent="0.25">
      <c r="A344" s="114"/>
      <c r="B344" s="115"/>
      <c r="C344" s="116"/>
      <c r="D344" s="116"/>
      <c r="G344" s="77"/>
    </row>
    <row r="345" spans="1:7" s="80" customFormat="1" ht="15" x14ac:dyDescent="0.25">
      <c r="A345" s="114"/>
      <c r="B345" s="115"/>
      <c r="C345" s="116"/>
      <c r="D345" s="116"/>
      <c r="G345" s="77"/>
    </row>
    <row r="346" spans="1:7" s="80" customFormat="1" ht="15" x14ac:dyDescent="0.25">
      <c r="A346" s="114"/>
      <c r="B346" s="115"/>
      <c r="C346" s="116"/>
      <c r="D346" s="116"/>
      <c r="G346" s="77"/>
    </row>
    <row r="347" spans="1:7" s="80" customFormat="1" ht="15" x14ac:dyDescent="0.25">
      <c r="A347" s="114"/>
      <c r="B347" s="115"/>
      <c r="C347" s="116"/>
      <c r="D347" s="116"/>
      <c r="G347" s="77"/>
    </row>
    <row r="348" spans="1:7" s="80" customFormat="1" ht="15" x14ac:dyDescent="0.25">
      <c r="A348" s="114"/>
      <c r="B348" s="115"/>
      <c r="C348" s="116"/>
      <c r="D348" s="116"/>
      <c r="G348" s="77"/>
    </row>
    <row r="349" spans="1:7" s="80" customFormat="1" ht="15" x14ac:dyDescent="0.25">
      <c r="A349" s="114"/>
      <c r="B349" s="115"/>
      <c r="C349" s="116"/>
      <c r="D349" s="116"/>
      <c r="G349" s="77"/>
    </row>
    <row r="350" spans="1:7" s="80" customFormat="1" ht="15" x14ac:dyDescent="0.25">
      <c r="A350" s="114"/>
      <c r="B350" s="115"/>
      <c r="C350" s="116"/>
      <c r="D350" s="116"/>
      <c r="G350" s="77"/>
    </row>
    <row r="351" spans="1:7" s="80" customFormat="1" ht="15" x14ac:dyDescent="0.25">
      <c r="A351" s="114"/>
      <c r="B351" s="115"/>
      <c r="C351" s="116"/>
      <c r="D351" s="116"/>
      <c r="G351" s="77"/>
    </row>
    <row r="352" spans="1:7" s="80" customFormat="1" ht="15" x14ac:dyDescent="0.25">
      <c r="A352" s="114"/>
      <c r="B352" s="115"/>
      <c r="C352" s="116"/>
      <c r="D352" s="116"/>
      <c r="G352" s="77"/>
    </row>
    <row r="353" spans="1:7" s="80" customFormat="1" ht="15" x14ac:dyDescent="0.25">
      <c r="A353" s="114"/>
      <c r="B353" s="115"/>
      <c r="C353" s="116"/>
      <c r="D353" s="116"/>
      <c r="G353" s="77"/>
    </row>
    <row r="354" spans="1:7" s="80" customFormat="1" ht="15" x14ac:dyDescent="0.25">
      <c r="A354" s="114"/>
      <c r="B354" s="115"/>
      <c r="C354" s="116"/>
      <c r="D354" s="116"/>
      <c r="G354" s="77"/>
    </row>
    <row r="355" spans="1:7" s="80" customFormat="1" ht="15" x14ac:dyDescent="0.25">
      <c r="A355" s="114"/>
      <c r="B355" s="115"/>
      <c r="C355" s="116"/>
      <c r="D355" s="116"/>
      <c r="G355" s="77"/>
    </row>
    <row r="356" spans="1:7" s="80" customFormat="1" ht="15" x14ac:dyDescent="0.25">
      <c r="A356" s="114"/>
      <c r="B356" s="115"/>
      <c r="C356" s="116"/>
      <c r="D356" s="116"/>
      <c r="G356" s="77"/>
    </row>
    <row r="357" spans="1:7" s="80" customFormat="1" ht="15" x14ac:dyDescent="0.25">
      <c r="A357" s="114"/>
      <c r="B357" s="115"/>
      <c r="C357" s="116"/>
      <c r="D357" s="116"/>
      <c r="G357" s="77"/>
    </row>
    <row r="358" spans="1:7" s="80" customFormat="1" ht="15" x14ac:dyDescent="0.25">
      <c r="A358" s="114"/>
      <c r="B358" s="115"/>
      <c r="C358" s="116"/>
      <c r="D358" s="116"/>
      <c r="G358" s="77"/>
    </row>
    <row r="359" spans="1:7" s="80" customFormat="1" ht="15" x14ac:dyDescent="0.25">
      <c r="A359" s="114"/>
      <c r="B359" s="115"/>
      <c r="C359" s="116"/>
      <c r="D359" s="116"/>
      <c r="G359" s="77"/>
    </row>
    <row r="360" spans="1:7" s="80" customFormat="1" ht="15" x14ac:dyDescent="0.25">
      <c r="A360" s="114"/>
      <c r="B360" s="115"/>
      <c r="C360" s="116"/>
      <c r="D360" s="116"/>
      <c r="G360" s="77"/>
    </row>
    <row r="361" spans="1:7" s="80" customFormat="1" ht="15" x14ac:dyDescent="0.25">
      <c r="A361" s="114"/>
      <c r="B361" s="115"/>
      <c r="C361" s="116"/>
      <c r="D361" s="116"/>
      <c r="G361" s="77"/>
    </row>
    <row r="362" spans="1:7" s="80" customFormat="1" ht="15" x14ac:dyDescent="0.25">
      <c r="A362" s="114"/>
      <c r="B362" s="115"/>
      <c r="C362" s="116"/>
      <c r="D362" s="116"/>
      <c r="G362" s="77"/>
    </row>
    <row r="363" spans="1:7" s="80" customFormat="1" ht="15" x14ac:dyDescent="0.25">
      <c r="A363" s="114"/>
      <c r="B363" s="115"/>
      <c r="C363" s="116"/>
      <c r="D363" s="116"/>
      <c r="G363" s="77"/>
    </row>
    <row r="364" spans="1:7" s="80" customFormat="1" ht="15" x14ac:dyDescent="0.25">
      <c r="A364" s="114"/>
      <c r="B364" s="115"/>
      <c r="C364" s="116"/>
      <c r="D364" s="116"/>
      <c r="G364" s="77"/>
    </row>
    <row r="365" spans="1:7" s="80" customFormat="1" ht="15" x14ac:dyDescent="0.25">
      <c r="A365" s="114"/>
      <c r="B365" s="115"/>
      <c r="C365" s="116"/>
      <c r="D365" s="116"/>
      <c r="G365" s="77"/>
    </row>
    <row r="366" spans="1:7" s="80" customFormat="1" ht="15" x14ac:dyDescent="0.25">
      <c r="A366" s="114"/>
      <c r="B366" s="115"/>
      <c r="C366" s="116"/>
      <c r="D366" s="116"/>
      <c r="G366" s="77"/>
    </row>
    <row r="367" spans="1:7" s="80" customFormat="1" ht="15" x14ac:dyDescent="0.25">
      <c r="A367" s="114"/>
      <c r="B367" s="115"/>
      <c r="C367" s="116"/>
      <c r="D367" s="116"/>
      <c r="G367" s="77"/>
    </row>
    <row r="368" spans="1:7" s="80" customFormat="1" ht="15" x14ac:dyDescent="0.25">
      <c r="A368" s="114"/>
      <c r="B368" s="115"/>
      <c r="C368" s="116"/>
      <c r="D368" s="116"/>
      <c r="G368" s="77"/>
    </row>
    <row r="369" spans="1:7" s="80" customFormat="1" ht="15" x14ac:dyDescent="0.25">
      <c r="A369" s="114"/>
      <c r="B369" s="115"/>
      <c r="C369" s="116"/>
      <c r="D369" s="116"/>
      <c r="G369" s="77"/>
    </row>
    <row r="370" spans="1:7" s="80" customFormat="1" ht="15" x14ac:dyDescent="0.25">
      <c r="A370" s="114"/>
      <c r="B370" s="115"/>
      <c r="C370" s="116"/>
      <c r="D370" s="116"/>
      <c r="G370" s="77"/>
    </row>
    <row r="371" spans="1:7" s="80" customFormat="1" ht="15" x14ac:dyDescent="0.25">
      <c r="A371" s="114"/>
      <c r="B371" s="115"/>
      <c r="C371" s="116"/>
      <c r="D371" s="116"/>
      <c r="G371" s="77"/>
    </row>
    <row r="372" spans="1:7" s="80" customFormat="1" ht="15" x14ac:dyDescent="0.25">
      <c r="A372" s="114"/>
      <c r="B372" s="115"/>
      <c r="C372" s="116"/>
      <c r="D372" s="116"/>
      <c r="G372" s="77"/>
    </row>
    <row r="373" spans="1:7" s="80" customFormat="1" ht="15" x14ac:dyDescent="0.25">
      <c r="A373" s="114"/>
      <c r="B373" s="115"/>
      <c r="C373" s="116"/>
      <c r="D373" s="116"/>
      <c r="G373" s="77"/>
    </row>
    <row r="374" spans="1:7" s="80" customFormat="1" ht="15" x14ac:dyDescent="0.25">
      <c r="A374" s="114"/>
      <c r="B374" s="115"/>
      <c r="C374" s="116"/>
      <c r="D374" s="116"/>
      <c r="G374" s="77"/>
    </row>
    <row r="375" spans="1:7" s="80" customFormat="1" ht="15" x14ac:dyDescent="0.25">
      <c r="A375" s="114"/>
      <c r="B375" s="115"/>
      <c r="C375" s="116"/>
      <c r="D375" s="116"/>
      <c r="G375" s="77"/>
    </row>
    <row r="376" spans="1:7" s="80" customFormat="1" ht="15" x14ac:dyDescent="0.25">
      <c r="A376" s="114"/>
      <c r="B376" s="115"/>
      <c r="C376" s="116"/>
      <c r="D376" s="116"/>
      <c r="G376" s="77"/>
    </row>
    <row r="377" spans="1:7" s="80" customFormat="1" ht="15" x14ac:dyDescent="0.25">
      <c r="A377" s="114"/>
      <c r="B377" s="115"/>
      <c r="C377" s="116"/>
      <c r="D377" s="116"/>
      <c r="G377" s="77"/>
    </row>
    <row r="378" spans="1:7" s="80" customFormat="1" ht="15" x14ac:dyDescent="0.25">
      <c r="A378" s="114"/>
      <c r="B378" s="115"/>
      <c r="C378" s="116"/>
      <c r="D378" s="116"/>
      <c r="G378" s="77"/>
    </row>
    <row r="379" spans="1:7" s="80" customFormat="1" ht="15" x14ac:dyDescent="0.25">
      <c r="A379" s="114"/>
      <c r="B379" s="115"/>
      <c r="C379" s="116"/>
      <c r="D379" s="116"/>
      <c r="G379" s="77"/>
    </row>
    <row r="380" spans="1:7" s="80" customFormat="1" ht="15" x14ac:dyDescent="0.25">
      <c r="A380" s="114"/>
      <c r="B380" s="115"/>
      <c r="C380" s="116"/>
      <c r="D380" s="116"/>
      <c r="G380" s="77"/>
    </row>
    <row r="381" spans="1:7" s="80" customFormat="1" ht="15" x14ac:dyDescent="0.25">
      <c r="A381" s="114"/>
      <c r="B381" s="115"/>
      <c r="C381" s="116"/>
      <c r="D381" s="116"/>
      <c r="G381" s="77"/>
    </row>
    <row r="382" spans="1:7" s="80" customFormat="1" ht="15" x14ac:dyDescent="0.25">
      <c r="A382" s="114"/>
      <c r="B382" s="115"/>
      <c r="C382" s="116"/>
      <c r="D382" s="116"/>
      <c r="G382" s="77"/>
    </row>
    <row r="383" spans="1:7" s="80" customFormat="1" ht="15" x14ac:dyDescent="0.25">
      <c r="A383" s="114"/>
      <c r="B383" s="115"/>
      <c r="C383" s="116"/>
      <c r="D383" s="116"/>
      <c r="G383" s="77"/>
    </row>
    <row r="384" spans="1:7" s="80" customFormat="1" ht="15" x14ac:dyDescent="0.25">
      <c r="A384" s="114"/>
      <c r="B384" s="115"/>
      <c r="C384" s="116"/>
      <c r="D384" s="116"/>
      <c r="G384" s="77"/>
    </row>
    <row r="385" spans="1:7" s="80" customFormat="1" ht="15" x14ac:dyDescent="0.25">
      <c r="A385" s="114"/>
      <c r="B385" s="115"/>
      <c r="C385" s="116"/>
      <c r="D385" s="116"/>
      <c r="G385" s="77"/>
    </row>
    <row r="386" spans="1:7" s="80" customFormat="1" ht="15" x14ac:dyDescent="0.25">
      <c r="A386" s="114"/>
      <c r="B386" s="115"/>
      <c r="C386" s="116"/>
      <c r="D386" s="116"/>
      <c r="G386" s="77"/>
    </row>
    <row r="387" spans="1:7" s="80" customFormat="1" ht="15" x14ac:dyDescent="0.25">
      <c r="A387" s="114"/>
      <c r="B387" s="115"/>
      <c r="C387" s="116"/>
      <c r="D387" s="116"/>
      <c r="G387" s="77"/>
    </row>
    <row r="388" spans="1:7" s="80" customFormat="1" ht="15" x14ac:dyDescent="0.25">
      <c r="A388" s="114"/>
      <c r="B388" s="115"/>
      <c r="C388" s="116"/>
      <c r="D388" s="116"/>
      <c r="G388" s="77"/>
    </row>
    <row r="389" spans="1:7" s="80" customFormat="1" ht="15" x14ac:dyDescent="0.25">
      <c r="A389" s="114"/>
      <c r="B389" s="115"/>
      <c r="C389" s="116"/>
      <c r="D389" s="116"/>
      <c r="G389" s="77"/>
    </row>
    <row r="390" spans="1:7" s="80" customFormat="1" ht="15" x14ac:dyDescent="0.25">
      <c r="A390" s="114"/>
      <c r="B390" s="115"/>
      <c r="C390" s="116"/>
      <c r="D390" s="116"/>
      <c r="G390" s="77"/>
    </row>
    <row r="391" spans="1:7" s="80" customFormat="1" ht="15" x14ac:dyDescent="0.25">
      <c r="A391" s="114"/>
      <c r="B391" s="115"/>
      <c r="C391" s="116"/>
      <c r="D391" s="116"/>
      <c r="G391" s="77"/>
    </row>
    <row r="392" spans="1:7" s="80" customFormat="1" ht="15" x14ac:dyDescent="0.25">
      <c r="A392" s="114"/>
      <c r="B392" s="115"/>
      <c r="C392" s="116"/>
      <c r="D392" s="116"/>
      <c r="G392" s="77"/>
    </row>
    <row r="393" spans="1:7" s="80" customFormat="1" ht="15" x14ac:dyDescent="0.25">
      <c r="A393" s="114"/>
      <c r="B393" s="115"/>
      <c r="C393" s="116"/>
      <c r="D393" s="116"/>
      <c r="G393" s="77"/>
    </row>
    <row r="394" spans="1:7" s="80" customFormat="1" ht="15" x14ac:dyDescent="0.25">
      <c r="A394" s="114"/>
      <c r="B394" s="115"/>
      <c r="C394" s="116"/>
      <c r="D394" s="116"/>
      <c r="G394" s="77"/>
    </row>
    <row r="395" spans="1:7" s="80" customFormat="1" ht="15" x14ac:dyDescent="0.25">
      <c r="A395" s="114"/>
      <c r="B395" s="115"/>
      <c r="C395" s="116"/>
      <c r="D395" s="116"/>
      <c r="G395" s="77"/>
    </row>
    <row r="396" spans="1:7" s="80" customFormat="1" ht="15" x14ac:dyDescent="0.25">
      <c r="A396" s="114"/>
      <c r="B396" s="115"/>
      <c r="C396" s="116"/>
      <c r="D396" s="116"/>
      <c r="G396" s="77"/>
    </row>
    <row r="397" spans="1:7" s="80" customFormat="1" ht="15" x14ac:dyDescent="0.25">
      <c r="A397" s="114"/>
      <c r="B397" s="115"/>
      <c r="C397" s="116"/>
      <c r="D397" s="116"/>
      <c r="G397" s="77"/>
    </row>
    <row r="398" spans="1:7" s="80" customFormat="1" ht="15" x14ac:dyDescent="0.25">
      <c r="A398" s="114"/>
      <c r="B398" s="115"/>
      <c r="C398" s="116"/>
      <c r="D398" s="116"/>
      <c r="G398" s="77"/>
    </row>
    <row r="399" spans="1:7" s="80" customFormat="1" ht="15" x14ac:dyDescent="0.25">
      <c r="A399" s="114"/>
      <c r="B399" s="115"/>
      <c r="C399" s="116"/>
      <c r="D399" s="116"/>
      <c r="G399" s="77"/>
    </row>
    <row r="400" spans="1:7" s="80" customFormat="1" ht="15" x14ac:dyDescent="0.25">
      <c r="A400" s="114"/>
      <c r="B400" s="115"/>
      <c r="C400" s="116"/>
      <c r="D400" s="116"/>
      <c r="G400" s="77"/>
    </row>
    <row r="401" spans="1:7" s="80" customFormat="1" ht="15" x14ac:dyDescent="0.25">
      <c r="A401" s="114"/>
      <c r="B401" s="115"/>
      <c r="C401" s="116"/>
      <c r="D401" s="116"/>
      <c r="G401" s="77"/>
    </row>
    <row r="402" spans="1:7" s="80" customFormat="1" ht="15" x14ac:dyDescent="0.25">
      <c r="A402" s="114"/>
      <c r="B402" s="115"/>
      <c r="C402" s="116"/>
      <c r="D402" s="116"/>
      <c r="G402" s="77"/>
    </row>
    <row r="403" spans="1:7" s="80" customFormat="1" ht="15" x14ac:dyDescent="0.25">
      <c r="A403" s="114"/>
      <c r="B403" s="115"/>
      <c r="C403" s="116"/>
      <c r="D403" s="116"/>
      <c r="G403" s="77"/>
    </row>
    <row r="404" spans="1:7" s="80" customFormat="1" ht="15" x14ac:dyDescent="0.25">
      <c r="A404" s="114"/>
      <c r="B404" s="115"/>
      <c r="C404" s="116"/>
      <c r="D404" s="116"/>
      <c r="G404" s="77"/>
    </row>
    <row r="405" spans="1:7" s="80" customFormat="1" ht="15" x14ac:dyDescent="0.25">
      <c r="A405" s="114"/>
      <c r="B405" s="115"/>
      <c r="C405" s="116"/>
      <c r="D405" s="116"/>
      <c r="G405" s="77"/>
    </row>
    <row r="406" spans="1:7" s="80" customFormat="1" ht="15" x14ac:dyDescent="0.25">
      <c r="A406" s="114"/>
      <c r="B406" s="115"/>
      <c r="C406" s="116"/>
      <c r="D406" s="116"/>
      <c r="G406" s="77"/>
    </row>
    <row r="407" spans="1:7" s="80" customFormat="1" ht="15" x14ac:dyDescent="0.25">
      <c r="A407" s="114"/>
      <c r="B407" s="115"/>
      <c r="C407" s="116"/>
      <c r="D407" s="116"/>
      <c r="G407" s="77"/>
    </row>
    <row r="408" spans="1:7" s="80" customFormat="1" ht="15" x14ac:dyDescent="0.25">
      <c r="A408" s="114"/>
      <c r="B408" s="115"/>
      <c r="C408" s="116"/>
      <c r="D408" s="116"/>
      <c r="G408" s="77"/>
    </row>
    <row r="409" spans="1:7" s="80" customFormat="1" ht="15" x14ac:dyDescent="0.25">
      <c r="A409" s="114"/>
      <c r="B409" s="115"/>
      <c r="C409" s="116"/>
      <c r="D409" s="116"/>
      <c r="G409" s="77"/>
    </row>
    <row r="410" spans="1:7" s="80" customFormat="1" ht="15" x14ac:dyDescent="0.25">
      <c r="A410" s="114"/>
      <c r="B410" s="115"/>
      <c r="C410" s="116"/>
      <c r="D410" s="116"/>
      <c r="G410" s="77"/>
    </row>
    <row r="411" spans="1:7" s="80" customFormat="1" ht="15" x14ac:dyDescent="0.25">
      <c r="A411" s="114"/>
      <c r="B411" s="115"/>
      <c r="C411" s="116"/>
      <c r="D411" s="116"/>
      <c r="G411" s="77"/>
    </row>
    <row r="412" spans="1:7" s="80" customFormat="1" ht="15" x14ac:dyDescent="0.25">
      <c r="A412" s="114"/>
      <c r="B412" s="115"/>
      <c r="C412" s="116"/>
      <c r="D412" s="116"/>
      <c r="G412" s="77"/>
    </row>
    <row r="413" spans="1:7" s="80" customFormat="1" ht="15" x14ac:dyDescent="0.25">
      <c r="A413" s="114"/>
      <c r="B413" s="115"/>
      <c r="C413" s="116"/>
      <c r="D413" s="116"/>
      <c r="G413" s="77"/>
    </row>
    <row r="414" spans="1:7" s="80" customFormat="1" ht="15" x14ac:dyDescent="0.25">
      <c r="A414" s="114"/>
      <c r="B414" s="115"/>
      <c r="C414" s="116"/>
      <c r="D414" s="116"/>
      <c r="G414" s="77"/>
    </row>
    <row r="415" spans="1:7" s="80" customFormat="1" ht="15" x14ac:dyDescent="0.25">
      <c r="A415" s="114"/>
      <c r="B415" s="115"/>
      <c r="C415" s="116"/>
      <c r="D415" s="116"/>
      <c r="G415" s="77"/>
    </row>
    <row r="416" spans="1:7" s="80" customFormat="1" ht="15" x14ac:dyDescent="0.25">
      <c r="A416" s="114"/>
      <c r="B416" s="115"/>
      <c r="C416" s="116"/>
      <c r="D416" s="116"/>
      <c r="G416" s="77"/>
    </row>
    <row r="417" spans="1:7" s="80" customFormat="1" ht="15" x14ac:dyDescent="0.25">
      <c r="A417" s="114"/>
      <c r="B417" s="115"/>
      <c r="C417" s="116"/>
      <c r="D417" s="116"/>
      <c r="G417" s="77"/>
    </row>
    <row r="418" spans="1:7" s="80" customFormat="1" ht="15" x14ac:dyDescent="0.25">
      <c r="A418" s="114"/>
      <c r="B418" s="115"/>
      <c r="C418" s="116"/>
      <c r="D418" s="116"/>
      <c r="G418" s="77"/>
    </row>
    <row r="419" spans="1:7" s="80" customFormat="1" ht="15" x14ac:dyDescent="0.25">
      <c r="A419" s="114"/>
      <c r="B419" s="115"/>
      <c r="C419" s="116"/>
      <c r="D419" s="116"/>
      <c r="G419" s="77"/>
    </row>
    <row r="420" spans="1:7" s="80" customFormat="1" ht="15" x14ac:dyDescent="0.25">
      <c r="A420" s="114"/>
      <c r="B420" s="115"/>
      <c r="C420" s="116"/>
      <c r="D420" s="116"/>
      <c r="G420" s="77"/>
    </row>
    <row r="421" spans="1:7" s="80" customFormat="1" ht="15" x14ac:dyDescent="0.25">
      <c r="A421" s="114"/>
      <c r="B421" s="115"/>
      <c r="C421" s="116"/>
      <c r="D421" s="116"/>
      <c r="G421" s="77"/>
    </row>
    <row r="422" spans="1:7" s="80" customFormat="1" ht="15" x14ac:dyDescent="0.25">
      <c r="A422" s="114"/>
      <c r="B422" s="115"/>
      <c r="C422" s="116"/>
      <c r="D422" s="116"/>
      <c r="G422" s="77"/>
    </row>
    <row r="423" spans="1:7" s="80" customFormat="1" ht="15" x14ac:dyDescent="0.25">
      <c r="A423" s="114"/>
      <c r="B423" s="115"/>
      <c r="C423" s="116"/>
      <c r="D423" s="116"/>
      <c r="G423" s="77"/>
    </row>
    <row r="424" spans="1:7" s="80" customFormat="1" ht="15" x14ac:dyDescent="0.25">
      <c r="A424" s="114"/>
      <c r="B424" s="115"/>
      <c r="C424" s="116"/>
      <c r="D424" s="116"/>
      <c r="G424" s="77"/>
    </row>
    <row r="425" spans="1:7" s="80" customFormat="1" ht="15" x14ac:dyDescent="0.25">
      <c r="A425" s="114"/>
      <c r="B425" s="115"/>
      <c r="C425" s="116"/>
      <c r="D425" s="116"/>
      <c r="G425" s="77"/>
    </row>
    <row r="426" spans="1:7" s="80" customFormat="1" ht="15" x14ac:dyDescent="0.25">
      <c r="A426" s="114"/>
      <c r="B426" s="115"/>
      <c r="C426" s="116"/>
      <c r="D426" s="116"/>
      <c r="G426" s="77"/>
    </row>
    <row r="427" spans="1:7" s="80" customFormat="1" ht="15" x14ac:dyDescent="0.25">
      <c r="A427" s="114"/>
      <c r="B427" s="115"/>
      <c r="C427" s="116"/>
      <c r="D427" s="116"/>
      <c r="G427" s="77"/>
    </row>
    <row r="428" spans="1:7" s="80" customFormat="1" ht="15" x14ac:dyDescent="0.25">
      <c r="A428" s="114"/>
      <c r="B428" s="115"/>
      <c r="C428" s="116"/>
      <c r="D428" s="116"/>
      <c r="G428" s="77"/>
    </row>
    <row r="429" spans="1:7" s="80" customFormat="1" ht="15" x14ac:dyDescent="0.25">
      <c r="A429" s="114"/>
      <c r="B429" s="115"/>
      <c r="C429" s="116"/>
      <c r="D429" s="116"/>
      <c r="G429" s="77"/>
    </row>
    <row r="430" spans="1:7" s="80" customFormat="1" ht="15" x14ac:dyDescent="0.25">
      <c r="A430" s="114"/>
      <c r="B430" s="115"/>
      <c r="C430" s="116"/>
      <c r="D430" s="116"/>
      <c r="G430" s="77"/>
    </row>
    <row r="431" spans="1:7" s="80" customFormat="1" ht="15" x14ac:dyDescent="0.25">
      <c r="A431" s="114"/>
      <c r="B431" s="115"/>
      <c r="C431" s="116"/>
      <c r="D431" s="116"/>
      <c r="G431" s="77"/>
    </row>
    <row r="432" spans="1:7" s="80" customFormat="1" ht="15" x14ac:dyDescent="0.25">
      <c r="A432" s="114"/>
      <c r="B432" s="115"/>
      <c r="C432" s="116"/>
      <c r="D432" s="116"/>
      <c r="G432" s="77"/>
    </row>
    <row r="433" spans="1:7" s="80" customFormat="1" ht="15" x14ac:dyDescent="0.25">
      <c r="A433" s="114"/>
      <c r="B433" s="115"/>
      <c r="C433" s="116"/>
      <c r="D433" s="116"/>
      <c r="G433" s="77"/>
    </row>
    <row r="434" spans="1:7" s="80" customFormat="1" ht="15" x14ac:dyDescent="0.25">
      <c r="A434" s="114"/>
      <c r="B434" s="115"/>
      <c r="C434" s="116"/>
      <c r="D434" s="116"/>
      <c r="G434" s="77"/>
    </row>
    <row r="435" spans="1:7" s="80" customFormat="1" ht="15" x14ac:dyDescent="0.25">
      <c r="A435" s="114"/>
      <c r="B435" s="115"/>
      <c r="C435" s="116"/>
      <c r="D435" s="116"/>
      <c r="G435" s="77"/>
    </row>
    <row r="436" spans="1:7" s="80" customFormat="1" ht="15" x14ac:dyDescent="0.25">
      <c r="A436" s="114"/>
      <c r="B436" s="115"/>
      <c r="C436" s="116"/>
      <c r="D436" s="116"/>
      <c r="G436" s="77"/>
    </row>
    <row r="437" spans="1:7" s="80" customFormat="1" ht="15" x14ac:dyDescent="0.25">
      <c r="A437" s="114"/>
      <c r="B437" s="115"/>
      <c r="C437" s="116"/>
      <c r="D437" s="116"/>
      <c r="G437" s="77"/>
    </row>
    <row r="438" spans="1:7" s="80" customFormat="1" ht="15" x14ac:dyDescent="0.25">
      <c r="A438" s="114"/>
      <c r="B438" s="115"/>
      <c r="C438" s="116"/>
      <c r="D438" s="116"/>
      <c r="G438" s="77"/>
    </row>
    <row r="439" spans="1:7" s="80" customFormat="1" ht="15" x14ac:dyDescent="0.25">
      <c r="A439" s="114"/>
      <c r="B439" s="115"/>
      <c r="C439" s="116"/>
      <c r="D439" s="116"/>
      <c r="G439" s="77"/>
    </row>
    <row r="440" spans="1:7" s="80" customFormat="1" ht="15" x14ac:dyDescent="0.25">
      <c r="A440" s="114"/>
      <c r="B440" s="115"/>
      <c r="C440" s="116"/>
      <c r="D440" s="116"/>
      <c r="G440" s="77"/>
    </row>
    <row r="441" spans="1:7" s="80" customFormat="1" ht="15" x14ac:dyDescent="0.25">
      <c r="A441" s="114"/>
      <c r="B441" s="115"/>
      <c r="C441" s="116"/>
      <c r="D441" s="116"/>
      <c r="G441" s="77"/>
    </row>
    <row r="442" spans="1:7" s="80" customFormat="1" ht="15" x14ac:dyDescent="0.25">
      <c r="A442" s="114"/>
      <c r="B442" s="115"/>
      <c r="C442" s="116"/>
      <c r="D442" s="116"/>
      <c r="G442" s="77"/>
    </row>
    <row r="443" spans="1:7" s="80" customFormat="1" ht="15" x14ac:dyDescent="0.25">
      <c r="A443" s="114"/>
      <c r="B443" s="115"/>
      <c r="C443" s="116"/>
      <c r="D443" s="116"/>
      <c r="G443" s="77"/>
    </row>
    <row r="444" spans="1:7" s="80" customFormat="1" ht="15" x14ac:dyDescent="0.25">
      <c r="A444" s="114"/>
      <c r="B444" s="115"/>
      <c r="C444" s="116"/>
      <c r="D444" s="116"/>
      <c r="G444" s="77"/>
    </row>
    <row r="445" spans="1:7" s="80" customFormat="1" ht="15" x14ac:dyDescent="0.25">
      <c r="A445" s="114"/>
      <c r="B445" s="115"/>
      <c r="C445" s="116"/>
      <c r="D445" s="116"/>
      <c r="G445" s="77"/>
    </row>
    <row r="446" spans="1:7" s="80" customFormat="1" ht="15" x14ac:dyDescent="0.25">
      <c r="A446" s="114"/>
      <c r="B446" s="115"/>
      <c r="C446" s="116"/>
      <c r="D446" s="116"/>
      <c r="G446" s="77"/>
    </row>
    <row r="447" spans="1:7" s="80" customFormat="1" ht="15" x14ac:dyDescent="0.25">
      <c r="A447" s="114"/>
      <c r="B447" s="115"/>
      <c r="C447" s="116"/>
      <c r="D447" s="116"/>
      <c r="G447" s="77"/>
    </row>
    <row r="448" spans="1:7" s="80" customFormat="1" ht="15" x14ac:dyDescent="0.25">
      <c r="A448" s="114"/>
      <c r="B448" s="115"/>
      <c r="C448" s="116"/>
      <c r="D448" s="116"/>
      <c r="G448" s="77"/>
    </row>
    <row r="449" spans="1:7" s="80" customFormat="1" ht="15" x14ac:dyDescent="0.25">
      <c r="A449" s="114"/>
      <c r="B449" s="115"/>
      <c r="C449" s="116"/>
      <c r="D449" s="116"/>
      <c r="G449" s="77"/>
    </row>
    <row r="450" spans="1:7" s="80" customFormat="1" ht="15" x14ac:dyDescent="0.25">
      <c r="A450" s="114"/>
      <c r="B450" s="115"/>
      <c r="C450" s="116"/>
      <c r="D450" s="116"/>
      <c r="G450" s="77"/>
    </row>
    <row r="451" spans="1:7" s="80" customFormat="1" ht="15" x14ac:dyDescent="0.25">
      <c r="A451" s="114"/>
      <c r="B451" s="115"/>
      <c r="C451" s="116"/>
      <c r="D451" s="116"/>
      <c r="G451" s="77"/>
    </row>
    <row r="452" spans="1:7" s="80" customFormat="1" ht="15" x14ac:dyDescent="0.25">
      <c r="A452" s="114"/>
      <c r="B452" s="115"/>
      <c r="C452" s="116"/>
      <c r="D452" s="116"/>
      <c r="G452" s="77"/>
    </row>
    <row r="453" spans="1:7" s="80" customFormat="1" ht="15" x14ac:dyDescent="0.25">
      <c r="A453" s="114"/>
      <c r="B453" s="115"/>
      <c r="C453" s="116"/>
      <c r="D453" s="116"/>
      <c r="G453" s="77"/>
    </row>
    <row r="454" spans="1:7" s="80" customFormat="1" ht="15" x14ac:dyDescent="0.25">
      <c r="A454" s="114"/>
      <c r="B454" s="115"/>
      <c r="C454" s="116"/>
      <c r="D454" s="116"/>
      <c r="G454" s="77"/>
    </row>
    <row r="455" spans="1:7" s="80" customFormat="1" ht="15" x14ac:dyDescent="0.25">
      <c r="A455" s="114"/>
      <c r="B455" s="115"/>
      <c r="C455" s="116"/>
      <c r="D455" s="116"/>
      <c r="G455" s="77"/>
    </row>
    <row r="456" spans="1:7" s="80" customFormat="1" ht="15" x14ac:dyDescent="0.25">
      <c r="A456" s="114"/>
      <c r="B456" s="115"/>
      <c r="C456" s="116"/>
      <c r="D456" s="116"/>
      <c r="G456" s="77"/>
    </row>
    <row r="457" spans="1:7" s="80" customFormat="1" ht="15" x14ac:dyDescent="0.25">
      <c r="A457" s="114"/>
      <c r="B457" s="115"/>
      <c r="C457" s="116"/>
      <c r="D457" s="116"/>
      <c r="G457" s="77"/>
    </row>
    <row r="458" spans="1:7" s="80" customFormat="1" ht="15" x14ac:dyDescent="0.25">
      <c r="A458" s="114"/>
      <c r="B458" s="115"/>
      <c r="C458" s="116"/>
      <c r="D458" s="116"/>
      <c r="G458" s="77"/>
    </row>
    <row r="459" spans="1:7" s="80" customFormat="1" ht="15" x14ac:dyDescent="0.25">
      <c r="A459" s="114"/>
      <c r="B459" s="115"/>
      <c r="C459" s="116"/>
      <c r="D459" s="116"/>
      <c r="G459" s="77"/>
    </row>
    <row r="460" spans="1:7" s="80" customFormat="1" ht="15" x14ac:dyDescent="0.25">
      <c r="A460" s="114"/>
      <c r="B460" s="115"/>
      <c r="C460" s="116"/>
      <c r="D460" s="116"/>
      <c r="G460" s="77"/>
    </row>
    <row r="461" spans="1:7" s="80" customFormat="1" ht="15" x14ac:dyDescent="0.25">
      <c r="A461" s="114"/>
      <c r="B461" s="115"/>
      <c r="C461" s="116"/>
      <c r="D461" s="116"/>
      <c r="G461" s="77"/>
    </row>
    <row r="462" spans="1:7" s="80" customFormat="1" ht="15" x14ac:dyDescent="0.25">
      <c r="A462" s="114"/>
      <c r="B462" s="115"/>
      <c r="C462" s="116"/>
      <c r="D462" s="116"/>
      <c r="G462" s="77"/>
    </row>
    <row r="463" spans="1:7" s="80" customFormat="1" ht="15" x14ac:dyDescent="0.25">
      <c r="A463" s="114"/>
      <c r="B463" s="115"/>
      <c r="C463" s="116"/>
      <c r="D463" s="116"/>
      <c r="G463" s="77"/>
    </row>
    <row r="464" spans="1:7" s="80" customFormat="1" ht="15" x14ac:dyDescent="0.25">
      <c r="A464" s="114"/>
      <c r="B464" s="115"/>
      <c r="C464" s="116"/>
      <c r="D464" s="116"/>
      <c r="G464" s="77"/>
    </row>
    <row r="465" spans="1:7" s="80" customFormat="1" ht="15" x14ac:dyDescent="0.25">
      <c r="A465" s="114"/>
      <c r="B465" s="115"/>
      <c r="C465" s="116"/>
      <c r="D465" s="116"/>
      <c r="G465" s="77"/>
    </row>
    <row r="466" spans="1:7" s="80" customFormat="1" ht="15" x14ac:dyDescent="0.25">
      <c r="A466" s="114"/>
      <c r="B466" s="115"/>
      <c r="C466" s="116"/>
      <c r="D466" s="116"/>
      <c r="G466" s="77"/>
    </row>
    <row r="467" spans="1:7" s="80" customFormat="1" ht="15" x14ac:dyDescent="0.25">
      <c r="A467" s="114"/>
      <c r="B467" s="115"/>
      <c r="C467" s="116"/>
      <c r="D467" s="116"/>
      <c r="G467" s="77"/>
    </row>
    <row r="468" spans="1:7" s="80" customFormat="1" ht="15" x14ac:dyDescent="0.25">
      <c r="A468" s="114"/>
      <c r="B468" s="115"/>
      <c r="C468" s="116"/>
      <c r="D468" s="116"/>
      <c r="G468" s="77"/>
    </row>
    <row r="469" spans="1:7" s="80" customFormat="1" ht="15" x14ac:dyDescent="0.25">
      <c r="A469" s="114"/>
      <c r="B469" s="115"/>
      <c r="C469" s="116"/>
      <c r="D469" s="116"/>
      <c r="G469" s="77"/>
    </row>
    <row r="470" spans="1:7" s="80" customFormat="1" ht="15" x14ac:dyDescent="0.25">
      <c r="A470" s="114"/>
      <c r="B470" s="115"/>
      <c r="C470" s="116"/>
      <c r="D470" s="116"/>
      <c r="G470" s="77"/>
    </row>
    <row r="471" spans="1:7" s="80" customFormat="1" ht="15" x14ac:dyDescent="0.25">
      <c r="A471" s="114"/>
      <c r="B471" s="115"/>
      <c r="C471" s="116"/>
      <c r="D471" s="116"/>
      <c r="G471" s="77"/>
    </row>
    <row r="472" spans="1:7" s="80" customFormat="1" ht="15" x14ac:dyDescent="0.25">
      <c r="A472" s="114"/>
      <c r="B472" s="115"/>
      <c r="C472" s="116"/>
      <c r="D472" s="116"/>
      <c r="G472" s="77"/>
    </row>
    <row r="473" spans="1:7" s="80" customFormat="1" ht="15" x14ac:dyDescent="0.25">
      <c r="A473" s="114"/>
      <c r="B473" s="115"/>
      <c r="C473" s="116"/>
      <c r="D473" s="116"/>
      <c r="G473" s="77"/>
    </row>
    <row r="474" spans="1:7" s="80" customFormat="1" ht="15" x14ac:dyDescent="0.25">
      <c r="A474" s="114"/>
      <c r="B474" s="115"/>
      <c r="C474" s="116"/>
      <c r="D474" s="116"/>
      <c r="G474" s="77"/>
    </row>
    <row r="475" spans="1:7" s="80" customFormat="1" ht="15" x14ac:dyDescent="0.25">
      <c r="A475" s="114"/>
      <c r="C475" s="116"/>
      <c r="D475" s="116"/>
      <c r="G475" s="77"/>
    </row>
    <row r="476" spans="1:7" s="80" customFormat="1" ht="15" x14ac:dyDescent="0.25">
      <c r="A476" s="114"/>
      <c r="C476" s="116"/>
      <c r="D476" s="116"/>
      <c r="G476" s="77"/>
    </row>
    <row r="477" spans="1:7" s="80" customFormat="1" ht="15" x14ac:dyDescent="0.25">
      <c r="A477" s="114"/>
      <c r="C477" s="116"/>
      <c r="D477" s="116"/>
      <c r="G477" s="77"/>
    </row>
    <row r="478" spans="1:7" s="80" customFormat="1" ht="15" x14ac:dyDescent="0.25">
      <c r="A478" s="114"/>
      <c r="C478" s="116"/>
      <c r="D478" s="116"/>
      <c r="G478" s="77"/>
    </row>
    <row r="479" spans="1:7" s="80" customFormat="1" ht="15" x14ac:dyDescent="0.25">
      <c r="A479" s="114"/>
      <c r="C479" s="116"/>
      <c r="D479" s="116"/>
      <c r="G479" s="77"/>
    </row>
    <row r="480" spans="1:7" s="80" customFormat="1" ht="15" x14ac:dyDescent="0.25">
      <c r="A480" s="114"/>
      <c r="C480" s="116"/>
      <c r="D480" s="116"/>
      <c r="G480" s="77"/>
    </row>
    <row r="481" spans="1:7" s="80" customFormat="1" ht="15" x14ac:dyDescent="0.25">
      <c r="A481" s="114"/>
      <c r="C481" s="116"/>
      <c r="D481" s="116"/>
      <c r="G481" s="77"/>
    </row>
    <row r="482" spans="1:7" s="80" customFormat="1" ht="15" x14ac:dyDescent="0.25">
      <c r="A482" s="114"/>
      <c r="C482" s="116"/>
      <c r="D482" s="116"/>
      <c r="G482" s="77"/>
    </row>
    <row r="483" spans="1:7" s="80" customFormat="1" ht="15" x14ac:dyDescent="0.25">
      <c r="A483" s="114"/>
      <c r="C483" s="116"/>
      <c r="D483" s="116"/>
      <c r="G483" s="77"/>
    </row>
    <row r="484" spans="1:7" s="80" customFormat="1" ht="15" x14ac:dyDescent="0.25">
      <c r="A484" s="114"/>
      <c r="C484" s="116"/>
      <c r="D484" s="116"/>
      <c r="G484" s="77"/>
    </row>
    <row r="485" spans="1:7" s="80" customFormat="1" ht="15" x14ac:dyDescent="0.25">
      <c r="A485" s="114"/>
      <c r="C485" s="116"/>
      <c r="D485" s="116"/>
      <c r="G485" s="77"/>
    </row>
    <row r="486" spans="1:7" s="80" customFormat="1" ht="15" x14ac:dyDescent="0.25">
      <c r="A486" s="114"/>
      <c r="C486" s="116"/>
      <c r="D486" s="116"/>
      <c r="G486" s="77"/>
    </row>
    <row r="487" spans="1:7" s="80" customFormat="1" ht="15" x14ac:dyDescent="0.25">
      <c r="A487" s="114"/>
      <c r="C487" s="116"/>
      <c r="D487" s="116"/>
      <c r="G487" s="77"/>
    </row>
    <row r="488" spans="1:7" s="80" customFormat="1" ht="15" x14ac:dyDescent="0.25">
      <c r="A488" s="114"/>
      <c r="C488" s="116"/>
      <c r="D488" s="116"/>
      <c r="G488" s="77"/>
    </row>
    <row r="489" spans="1:7" s="80" customFormat="1" ht="15" x14ac:dyDescent="0.25">
      <c r="A489" s="114"/>
      <c r="C489" s="116"/>
      <c r="D489" s="116"/>
      <c r="G489" s="77"/>
    </row>
    <row r="490" spans="1:7" s="80" customFormat="1" ht="15" x14ac:dyDescent="0.25">
      <c r="A490" s="114"/>
      <c r="C490" s="116"/>
      <c r="D490" s="116"/>
      <c r="G490" s="77"/>
    </row>
    <row r="491" spans="1:7" s="80" customFormat="1" ht="15" x14ac:dyDescent="0.25">
      <c r="A491" s="114"/>
      <c r="C491" s="116"/>
      <c r="D491" s="116"/>
      <c r="G491" s="77"/>
    </row>
    <row r="492" spans="1:7" s="80" customFormat="1" ht="15" x14ac:dyDescent="0.25">
      <c r="A492" s="114"/>
      <c r="C492" s="116"/>
      <c r="D492" s="116"/>
      <c r="G492" s="77"/>
    </row>
    <row r="493" spans="1:7" s="80" customFormat="1" ht="15" x14ac:dyDescent="0.25">
      <c r="A493" s="114"/>
      <c r="C493" s="116"/>
      <c r="D493" s="116"/>
      <c r="G493" s="77"/>
    </row>
    <row r="494" spans="1:7" s="80" customFormat="1" ht="15" x14ac:dyDescent="0.25">
      <c r="A494" s="114"/>
      <c r="C494" s="116"/>
      <c r="D494" s="116"/>
      <c r="G494" s="77"/>
    </row>
    <row r="495" spans="1:7" s="80" customFormat="1" ht="15" x14ac:dyDescent="0.25">
      <c r="A495" s="114"/>
      <c r="C495" s="116"/>
      <c r="D495" s="116"/>
      <c r="G495" s="77"/>
    </row>
    <row r="496" spans="1:7" s="80" customFormat="1" ht="15" x14ac:dyDescent="0.25">
      <c r="A496" s="114"/>
      <c r="C496" s="116"/>
      <c r="D496" s="116"/>
      <c r="G496" s="77"/>
    </row>
    <row r="497" spans="1:7" s="80" customFormat="1" ht="15" x14ac:dyDescent="0.25">
      <c r="A497" s="114"/>
      <c r="C497" s="116"/>
      <c r="D497" s="116"/>
      <c r="G497" s="77"/>
    </row>
    <row r="498" spans="1:7" s="80" customFormat="1" ht="15" x14ac:dyDescent="0.25">
      <c r="A498" s="114"/>
      <c r="C498" s="116"/>
      <c r="D498" s="116"/>
      <c r="G498" s="77"/>
    </row>
    <row r="499" spans="1:7" s="80" customFormat="1" ht="15" x14ac:dyDescent="0.25">
      <c r="A499" s="114"/>
      <c r="C499" s="116"/>
      <c r="D499" s="116"/>
      <c r="G499" s="77"/>
    </row>
    <row r="500" spans="1:7" s="80" customFormat="1" ht="15" x14ac:dyDescent="0.25">
      <c r="A500" s="114"/>
      <c r="C500" s="116"/>
      <c r="D500" s="116"/>
      <c r="G500" s="77"/>
    </row>
    <row r="501" spans="1:7" s="80" customFormat="1" ht="15" x14ac:dyDescent="0.25">
      <c r="A501" s="114"/>
      <c r="C501" s="116"/>
      <c r="D501" s="116"/>
      <c r="G501" s="77"/>
    </row>
    <row r="502" spans="1:7" s="80" customFormat="1" ht="15" x14ac:dyDescent="0.25">
      <c r="A502" s="114"/>
      <c r="C502" s="116"/>
      <c r="D502" s="116"/>
      <c r="G502" s="77"/>
    </row>
    <row r="503" spans="1:7" s="80" customFormat="1" ht="15" x14ac:dyDescent="0.25">
      <c r="A503" s="114"/>
      <c r="C503" s="116"/>
      <c r="D503" s="116"/>
      <c r="G503" s="77"/>
    </row>
    <row r="504" spans="1:7" s="80" customFormat="1" ht="15" x14ac:dyDescent="0.25">
      <c r="A504" s="114"/>
      <c r="C504" s="116"/>
      <c r="D504" s="116"/>
      <c r="G504" s="77"/>
    </row>
    <row r="505" spans="1:7" s="80" customFormat="1" ht="15" x14ac:dyDescent="0.25">
      <c r="A505" s="114"/>
      <c r="C505" s="116"/>
      <c r="D505" s="116"/>
      <c r="G505" s="77"/>
    </row>
    <row r="506" spans="1:7" s="80" customFormat="1" ht="15" x14ac:dyDescent="0.25">
      <c r="A506" s="114"/>
      <c r="C506" s="116"/>
      <c r="D506" s="116"/>
      <c r="G506" s="77"/>
    </row>
    <row r="507" spans="1:7" s="80" customFormat="1" ht="15" x14ac:dyDescent="0.25">
      <c r="A507" s="114"/>
      <c r="C507" s="116"/>
      <c r="D507" s="116"/>
      <c r="G507" s="77"/>
    </row>
    <row r="508" spans="1:7" s="80" customFormat="1" ht="15" x14ac:dyDescent="0.25">
      <c r="A508" s="114"/>
      <c r="C508" s="116"/>
      <c r="D508" s="116"/>
      <c r="G508" s="77"/>
    </row>
    <row r="509" spans="1:7" s="80" customFormat="1" ht="15" x14ac:dyDescent="0.25">
      <c r="A509" s="114"/>
      <c r="C509" s="116"/>
      <c r="D509" s="116"/>
      <c r="G509" s="77"/>
    </row>
    <row r="510" spans="1:7" s="80" customFormat="1" ht="15" x14ac:dyDescent="0.25">
      <c r="A510" s="114"/>
      <c r="C510" s="116"/>
      <c r="D510" s="116"/>
      <c r="G510" s="77"/>
    </row>
    <row r="511" spans="1:7" s="80" customFormat="1" ht="15" x14ac:dyDescent="0.25">
      <c r="A511" s="114"/>
      <c r="C511" s="116"/>
      <c r="D511" s="116"/>
      <c r="G511" s="77"/>
    </row>
    <row r="512" spans="1:7" s="80" customFormat="1" ht="15" x14ac:dyDescent="0.25">
      <c r="A512" s="114"/>
      <c r="C512" s="116"/>
      <c r="D512" s="116"/>
      <c r="G512" s="77"/>
    </row>
    <row r="513" spans="1:7" s="80" customFormat="1" ht="15" x14ac:dyDescent="0.25">
      <c r="A513" s="114"/>
      <c r="C513" s="116"/>
      <c r="D513" s="116"/>
      <c r="G513" s="77"/>
    </row>
    <row r="514" spans="1:7" s="80" customFormat="1" ht="15" x14ac:dyDescent="0.25">
      <c r="A514" s="114"/>
      <c r="C514" s="116"/>
      <c r="D514" s="116"/>
      <c r="G514" s="77"/>
    </row>
    <row r="515" spans="1:7" s="80" customFormat="1" ht="15" x14ac:dyDescent="0.25">
      <c r="A515" s="114"/>
      <c r="C515" s="116"/>
      <c r="D515" s="116"/>
      <c r="G515" s="77"/>
    </row>
    <row r="516" spans="1:7" s="80" customFormat="1" ht="15" x14ac:dyDescent="0.25">
      <c r="A516" s="114"/>
      <c r="C516" s="116"/>
      <c r="D516" s="116"/>
      <c r="G516" s="77"/>
    </row>
    <row r="517" spans="1:7" s="80" customFormat="1" ht="15" x14ac:dyDescent="0.25">
      <c r="A517" s="114"/>
      <c r="C517" s="116"/>
      <c r="D517" s="116"/>
      <c r="G517" s="77"/>
    </row>
    <row r="518" spans="1:7" s="80" customFormat="1" ht="15" x14ac:dyDescent="0.25">
      <c r="A518" s="114"/>
      <c r="C518" s="116"/>
      <c r="D518" s="116"/>
      <c r="G518" s="77"/>
    </row>
    <row r="519" spans="1:7" s="80" customFormat="1" ht="15" x14ac:dyDescent="0.25">
      <c r="A519" s="114"/>
      <c r="C519" s="116"/>
      <c r="D519" s="116"/>
      <c r="G519" s="77"/>
    </row>
    <row r="520" spans="1:7" s="80" customFormat="1" ht="15" x14ac:dyDescent="0.25">
      <c r="A520" s="114"/>
      <c r="C520" s="116"/>
      <c r="D520" s="116"/>
      <c r="G520" s="77"/>
    </row>
    <row r="521" spans="1:7" s="80" customFormat="1" ht="15" x14ac:dyDescent="0.25">
      <c r="A521" s="114"/>
      <c r="C521" s="116"/>
      <c r="D521" s="116"/>
      <c r="G521" s="77"/>
    </row>
    <row r="522" spans="1:7" s="80" customFormat="1" ht="15" x14ac:dyDescent="0.25">
      <c r="A522" s="114"/>
      <c r="C522" s="116"/>
      <c r="D522" s="116"/>
      <c r="G522" s="77"/>
    </row>
    <row r="523" spans="1:7" s="80" customFormat="1" ht="15" x14ac:dyDescent="0.25">
      <c r="A523" s="114"/>
      <c r="C523" s="116"/>
      <c r="D523" s="116"/>
      <c r="G523" s="77"/>
    </row>
    <row r="524" spans="1:7" s="80" customFormat="1" ht="15" x14ac:dyDescent="0.25">
      <c r="A524" s="114"/>
      <c r="C524" s="116"/>
      <c r="D524" s="116"/>
      <c r="G524" s="77"/>
    </row>
    <row r="525" spans="1:7" s="80" customFormat="1" ht="15" x14ac:dyDescent="0.25">
      <c r="A525" s="114"/>
      <c r="C525" s="116"/>
      <c r="D525" s="116"/>
      <c r="G525" s="77"/>
    </row>
    <row r="526" spans="1:7" s="80" customFormat="1" ht="15" x14ac:dyDescent="0.25">
      <c r="A526" s="114"/>
      <c r="C526" s="116"/>
      <c r="D526" s="116"/>
      <c r="G526" s="77"/>
    </row>
    <row r="527" spans="1:7" s="80" customFormat="1" ht="15" x14ac:dyDescent="0.25">
      <c r="A527" s="114"/>
      <c r="C527" s="116"/>
      <c r="D527" s="116"/>
      <c r="G527" s="77"/>
    </row>
    <row r="528" spans="1:7" s="80" customFormat="1" ht="15" x14ac:dyDescent="0.25">
      <c r="A528" s="114"/>
      <c r="C528" s="116"/>
      <c r="D528" s="116"/>
      <c r="G528" s="77"/>
    </row>
    <row r="529" spans="1:7" s="80" customFormat="1" ht="15" x14ac:dyDescent="0.25">
      <c r="A529" s="114"/>
      <c r="C529" s="116"/>
      <c r="D529" s="116"/>
      <c r="G529" s="77"/>
    </row>
    <row r="530" spans="1:7" s="80" customFormat="1" ht="15" x14ac:dyDescent="0.25">
      <c r="A530" s="114"/>
      <c r="C530" s="116"/>
      <c r="D530" s="116"/>
      <c r="G530" s="77"/>
    </row>
    <row r="531" spans="1:7" s="80" customFormat="1" ht="15" x14ac:dyDescent="0.25">
      <c r="A531" s="114"/>
      <c r="C531" s="116"/>
      <c r="D531" s="116"/>
      <c r="G531" s="77"/>
    </row>
    <row r="532" spans="1:7" s="80" customFormat="1" ht="15" x14ac:dyDescent="0.25">
      <c r="A532" s="114"/>
      <c r="C532" s="116"/>
      <c r="D532" s="116"/>
      <c r="G532" s="77"/>
    </row>
    <row r="533" spans="1:7" s="80" customFormat="1" ht="15" x14ac:dyDescent="0.25">
      <c r="A533" s="114"/>
      <c r="C533" s="116"/>
      <c r="D533" s="116"/>
      <c r="G533" s="77"/>
    </row>
    <row r="534" spans="1:7" s="80" customFormat="1" ht="15" x14ac:dyDescent="0.25">
      <c r="A534" s="114"/>
      <c r="C534" s="116"/>
      <c r="D534" s="116"/>
      <c r="G534" s="77"/>
    </row>
    <row r="535" spans="1:7" x14ac:dyDescent="0.25">
      <c r="C535" s="119"/>
      <c r="D535" s="119"/>
    </row>
    <row r="536" spans="1:7" x14ac:dyDescent="0.25">
      <c r="C536" s="119"/>
      <c r="D536" s="119"/>
    </row>
    <row r="537" spans="1:7" x14ac:dyDescent="0.25">
      <c r="C537" s="119"/>
      <c r="D537" s="119"/>
    </row>
    <row r="538" spans="1:7" x14ac:dyDescent="0.25">
      <c r="C538" s="119"/>
      <c r="D538" s="119"/>
    </row>
    <row r="539" spans="1:7" x14ac:dyDescent="0.25">
      <c r="C539" s="119"/>
      <c r="D539" s="119"/>
    </row>
    <row r="540" spans="1:7" x14ac:dyDescent="0.25">
      <c r="C540" s="119"/>
      <c r="D540" s="119"/>
    </row>
    <row r="541" spans="1:7" x14ac:dyDescent="0.25">
      <c r="C541" s="119"/>
      <c r="D541" s="119"/>
    </row>
    <row r="542" spans="1:7" x14ac:dyDescent="0.25">
      <c r="C542" s="119"/>
      <c r="D542" s="119"/>
    </row>
    <row r="543" spans="1:7" x14ac:dyDescent="0.25">
      <c r="C543" s="119"/>
      <c r="D543" s="119"/>
    </row>
    <row r="544" spans="1:7" x14ac:dyDescent="0.25">
      <c r="C544" s="119"/>
      <c r="D544" s="119"/>
    </row>
    <row r="545" spans="3:4" x14ac:dyDescent="0.25">
      <c r="C545" s="119"/>
      <c r="D545" s="119"/>
    </row>
    <row r="546" spans="3:4" x14ac:dyDescent="0.25">
      <c r="C546" s="119"/>
      <c r="D546" s="119"/>
    </row>
    <row r="547" spans="3:4" x14ac:dyDescent="0.25">
      <c r="C547" s="119"/>
      <c r="D547" s="119"/>
    </row>
    <row r="548" spans="3:4" x14ac:dyDescent="0.25">
      <c r="C548" s="119"/>
      <c r="D548" s="119"/>
    </row>
    <row r="549" spans="3:4" x14ac:dyDescent="0.25">
      <c r="C549" s="119"/>
      <c r="D549" s="119"/>
    </row>
    <row r="550" spans="3:4" x14ac:dyDescent="0.25">
      <c r="C550" s="119"/>
      <c r="D550" s="119"/>
    </row>
    <row r="551" spans="3:4" x14ac:dyDescent="0.25">
      <c r="C551" s="119"/>
      <c r="D551" s="119"/>
    </row>
    <row r="552" spans="3:4" x14ac:dyDescent="0.25">
      <c r="C552" s="119"/>
      <c r="D552" s="119"/>
    </row>
    <row r="553" spans="3:4" x14ac:dyDescent="0.25">
      <c r="C553" s="119"/>
      <c r="D553" s="119"/>
    </row>
    <row r="554" spans="3:4" x14ac:dyDescent="0.25">
      <c r="C554" s="119"/>
      <c r="D554" s="119"/>
    </row>
    <row r="555" spans="3:4" x14ac:dyDescent="0.25">
      <c r="C555" s="119"/>
      <c r="D555" s="119"/>
    </row>
    <row r="556" spans="3:4" x14ac:dyDescent="0.25">
      <c r="C556" s="119"/>
      <c r="D556" s="119"/>
    </row>
    <row r="557" spans="3:4" x14ac:dyDescent="0.25">
      <c r="C557" s="119"/>
      <c r="D557" s="119"/>
    </row>
    <row r="558" spans="3:4" x14ac:dyDescent="0.25">
      <c r="C558" s="119"/>
      <c r="D558" s="119"/>
    </row>
    <row r="559" spans="3:4" x14ac:dyDescent="0.25">
      <c r="C559" s="119"/>
      <c r="D559" s="119"/>
    </row>
    <row r="560" spans="3:4" x14ac:dyDescent="0.25">
      <c r="D560" s="119"/>
    </row>
    <row r="561" spans="4:4" x14ac:dyDescent="0.25">
      <c r="D561" s="119"/>
    </row>
    <row r="562" spans="4:4" x14ac:dyDescent="0.25">
      <c r="D562" s="119"/>
    </row>
    <row r="563" spans="4:4" x14ac:dyDescent="0.25">
      <c r="D563" s="119"/>
    </row>
    <row r="564" spans="4:4" x14ac:dyDescent="0.25">
      <c r="D564" s="119"/>
    </row>
    <row r="565" spans="4:4" x14ac:dyDescent="0.25">
      <c r="D565" s="119"/>
    </row>
    <row r="566" spans="4:4" x14ac:dyDescent="0.25">
      <c r="D566" s="119"/>
    </row>
    <row r="567" spans="4:4" x14ac:dyDescent="0.25">
      <c r="D567" s="119"/>
    </row>
  </sheetData>
  <mergeCells count="10">
    <mergeCell ref="A2:G2"/>
    <mergeCell ref="B9:G9"/>
    <mergeCell ref="G10:G12"/>
    <mergeCell ref="G14:G15"/>
    <mergeCell ref="B26:E26"/>
    <mergeCell ref="B27:E27"/>
    <mergeCell ref="B16:E16"/>
    <mergeCell ref="B20:E20"/>
    <mergeCell ref="B21:E21"/>
    <mergeCell ref="B25:E2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topLeftCell="A114" workbookViewId="0">
      <selection activeCell="M131" sqref="A1:M131"/>
    </sheetView>
  </sheetViews>
  <sheetFormatPr defaultRowHeight="15" x14ac:dyDescent="0.25"/>
  <sheetData/>
  <pageMargins left="0.70866141732283472" right="0.70866141732283472" top="0.74803149606299213" bottom="0.74803149606299213" header="0.31496062992125984" footer="0.31496062992125984"/>
  <pageSetup paperSize="9" scale="73" fitToHeight="4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19"/>
  <sheetViews>
    <sheetView tabSelected="1" topLeftCell="B1" zoomScaleNormal="100" workbookViewId="0">
      <selection activeCell="E22" sqref="E22"/>
    </sheetView>
  </sheetViews>
  <sheetFormatPr defaultRowHeight="15.75" x14ac:dyDescent="0.25"/>
  <cols>
    <col min="1" max="1" width="4.5703125" style="31" hidden="1" customWidth="1"/>
    <col min="2" max="2" width="19" style="31" customWidth="1"/>
    <col min="3" max="3" width="47" style="31" customWidth="1"/>
    <col min="4" max="4" width="19" style="31" customWidth="1"/>
    <col min="5" max="5" width="20.140625" style="31" customWidth="1"/>
    <col min="6" max="6" width="26.85546875" style="31" customWidth="1"/>
    <col min="7" max="16384" width="9.140625" style="31"/>
  </cols>
  <sheetData>
    <row r="1" spans="1:7" s="142" customFormat="1" x14ac:dyDescent="0.25">
      <c r="A1" s="227" t="s">
        <v>163</v>
      </c>
      <c r="B1" s="227"/>
      <c r="C1" s="227"/>
      <c r="D1" s="227"/>
      <c r="E1" s="227"/>
      <c r="F1" s="227"/>
    </row>
    <row r="2" spans="1:7" s="142" customFormat="1" x14ac:dyDescent="0.25">
      <c r="A2" s="143"/>
      <c r="B2" s="228" t="s">
        <v>2</v>
      </c>
      <c r="C2" s="228"/>
      <c r="D2" s="228"/>
      <c r="E2" s="228"/>
      <c r="F2" s="228"/>
    </row>
    <row r="3" spans="1:7" s="142" customFormat="1" x14ac:dyDescent="0.25">
      <c r="A3" s="143"/>
      <c r="B3" s="143"/>
      <c r="C3" s="143"/>
      <c r="D3" s="143"/>
    </row>
    <row r="4" spans="1:7" s="142" customFormat="1" ht="32.25" customHeight="1" x14ac:dyDescent="0.25">
      <c r="A4" s="143"/>
      <c r="B4" s="227" t="s">
        <v>179</v>
      </c>
      <c r="C4" s="227"/>
      <c r="D4" s="227"/>
      <c r="E4" s="227"/>
      <c r="F4" s="227"/>
    </row>
    <row r="5" spans="1:7" s="142" customFormat="1" x14ac:dyDescent="0.25">
      <c r="A5" s="143"/>
      <c r="C5" s="143"/>
      <c r="D5" s="143"/>
    </row>
    <row r="6" spans="1:7" s="148" customFormat="1" x14ac:dyDescent="0.25">
      <c r="A6" s="144" t="s">
        <v>164</v>
      </c>
      <c r="B6" s="144" t="s">
        <v>164</v>
      </c>
      <c r="C6" s="144"/>
      <c r="D6" s="145">
        <f>(D8-D7)/30.5</f>
        <v>2.459016393442623</v>
      </c>
      <c r="E6" s="146" t="s">
        <v>99</v>
      </c>
      <c r="F6" s="147"/>
      <c r="G6" s="147"/>
    </row>
    <row r="7" spans="1:7" s="148" customFormat="1" x14ac:dyDescent="0.25">
      <c r="A7" s="144" t="s">
        <v>165</v>
      </c>
      <c r="B7" s="144" t="s">
        <v>165</v>
      </c>
      <c r="C7" s="144"/>
      <c r="D7" s="149">
        <f>НМЦК!F33</f>
        <v>44698</v>
      </c>
      <c r="E7" s="146"/>
      <c r="F7" s="147"/>
      <c r="G7" s="147"/>
    </row>
    <row r="8" spans="1:7" s="148" customFormat="1" x14ac:dyDescent="0.25">
      <c r="A8" s="144" t="s">
        <v>166</v>
      </c>
      <c r="B8" s="144" t="s">
        <v>166</v>
      </c>
      <c r="C8" s="144"/>
      <c r="D8" s="149">
        <f>НМЦК!F34</f>
        <v>44773</v>
      </c>
      <c r="E8" s="146"/>
      <c r="F8" s="147"/>
      <c r="G8" s="147"/>
    </row>
    <row r="9" spans="1:7" x14ac:dyDescent="0.25">
      <c r="B9" s="150" t="s">
        <v>167</v>
      </c>
      <c r="C9" s="151" t="s">
        <v>168</v>
      </c>
      <c r="D9" s="152" t="s">
        <v>169</v>
      </c>
      <c r="E9" s="152" t="s">
        <v>170</v>
      </c>
      <c r="F9" s="152" t="s">
        <v>171</v>
      </c>
    </row>
    <row r="10" spans="1:7" s="120" customFormat="1" x14ac:dyDescent="0.25">
      <c r="B10" s="153">
        <v>1</v>
      </c>
      <c r="C10" s="153">
        <v>2</v>
      </c>
      <c r="D10" s="153">
        <v>3</v>
      </c>
      <c r="E10" s="153">
        <v>4</v>
      </c>
      <c r="F10" s="153">
        <v>5</v>
      </c>
    </row>
    <row r="11" spans="1:7" s="154" customFormat="1" ht="31.5" x14ac:dyDescent="0.25">
      <c r="B11" s="155" t="s">
        <v>90</v>
      </c>
      <c r="C11" s="156" t="s">
        <v>181</v>
      </c>
      <c r="D11" s="157">
        <f>D12</f>
        <v>1822855.4654819486</v>
      </c>
      <c r="E11" s="157">
        <f>E12</f>
        <v>364571.09309638973</v>
      </c>
      <c r="F11" s="157">
        <f>F12</f>
        <v>2187426.5585783385</v>
      </c>
    </row>
    <row r="12" spans="1:7" s="154" customFormat="1" ht="31.5" x14ac:dyDescent="0.25">
      <c r="B12" s="158" t="s">
        <v>9</v>
      </c>
      <c r="C12" s="163" t="s">
        <v>173</v>
      </c>
      <c r="D12" s="164">
        <f>НМЦК!G22</f>
        <v>1822855.4654819486</v>
      </c>
      <c r="E12" s="164">
        <f>D12*20%</f>
        <v>364571.09309638973</v>
      </c>
      <c r="F12" s="164">
        <f>D12+E12</f>
        <v>2187426.5585783385</v>
      </c>
    </row>
    <row r="13" spans="1:7" s="167" customFormat="1" x14ac:dyDescent="0.25">
      <c r="A13" s="165"/>
      <c r="B13" s="166"/>
      <c r="C13" s="159" t="s">
        <v>172</v>
      </c>
      <c r="D13" s="160"/>
      <c r="E13" s="161"/>
      <c r="F13" s="160"/>
    </row>
    <row r="14" spans="1:7" s="167" customFormat="1" x14ac:dyDescent="0.25">
      <c r="A14" s="165"/>
      <c r="B14" s="166"/>
      <c r="C14" s="162" t="s">
        <v>174</v>
      </c>
      <c r="D14" s="161">
        <v>94815</v>
      </c>
      <c r="E14" s="161">
        <f t="shared" ref="E14:E18" si="0">D14*20%</f>
        <v>18963</v>
      </c>
      <c r="F14" s="161">
        <f t="shared" ref="F14:F18" si="1">D14+E14</f>
        <v>113778</v>
      </c>
    </row>
    <row r="15" spans="1:7" s="167" customFormat="1" x14ac:dyDescent="0.25">
      <c r="A15" s="165"/>
      <c r="B15" s="166"/>
      <c r="C15" s="162" t="s">
        <v>178</v>
      </c>
      <c r="D15" s="161">
        <v>280599</v>
      </c>
      <c r="E15" s="161">
        <f t="shared" si="0"/>
        <v>56119.8</v>
      </c>
      <c r="F15" s="161">
        <f t="shared" si="1"/>
        <v>336718.8</v>
      </c>
    </row>
    <row r="16" spans="1:7" s="167" customFormat="1" x14ac:dyDescent="0.25">
      <c r="A16" s="165"/>
      <c r="B16" s="166"/>
      <c r="C16" s="162" t="s">
        <v>180</v>
      </c>
      <c r="D16" s="161">
        <v>247000</v>
      </c>
      <c r="E16" s="161">
        <f t="shared" si="0"/>
        <v>49400</v>
      </c>
      <c r="F16" s="161">
        <f t="shared" si="1"/>
        <v>296400</v>
      </c>
    </row>
    <row r="17" spans="1:6" s="167" customFormat="1" x14ac:dyDescent="0.25">
      <c r="A17" s="165"/>
      <c r="B17" s="166"/>
      <c r="C17" s="162" t="s">
        <v>175</v>
      </c>
      <c r="D17" s="161">
        <f>НМЦК!D21</f>
        <v>30459.58</v>
      </c>
      <c r="E17" s="161">
        <f t="shared" si="0"/>
        <v>6091.9160000000011</v>
      </c>
      <c r="F17" s="161">
        <f t="shared" si="1"/>
        <v>36551.495999999999</v>
      </c>
    </row>
    <row r="18" spans="1:6" s="167" customFormat="1" ht="31.5" x14ac:dyDescent="0.25">
      <c r="A18" s="165"/>
      <c r="B18" s="166"/>
      <c r="C18" s="162" t="s">
        <v>176</v>
      </c>
      <c r="D18" s="161">
        <f>НМЦК!G22-НМЦК!D22</f>
        <v>22416.885481948499</v>
      </c>
      <c r="E18" s="161">
        <f t="shared" si="0"/>
        <v>4483.3770963896995</v>
      </c>
      <c r="F18" s="161">
        <f t="shared" si="1"/>
        <v>26900.262578338199</v>
      </c>
    </row>
    <row r="19" spans="1:6" x14ac:dyDescent="0.25">
      <c r="B19" s="166"/>
      <c r="C19" s="168" t="s">
        <v>177</v>
      </c>
      <c r="D19" s="169">
        <f>D11</f>
        <v>1822855.4654819486</v>
      </c>
      <c r="E19" s="169">
        <f>E11</f>
        <v>364571.09309638973</v>
      </c>
      <c r="F19" s="169">
        <f>F11</f>
        <v>2187426.5585783385</v>
      </c>
    </row>
  </sheetData>
  <mergeCells count="3">
    <mergeCell ref="A1:F1"/>
    <mergeCell ref="B2:F2"/>
    <mergeCell ref="B4:F4"/>
  </mergeCells>
  <pageMargins left="0.7" right="0.7" top="0.75" bottom="0.75" header="0.3" footer="0.3"/>
  <pageSetup paperSize="9" scale="6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5</vt:i4>
      </vt:variant>
    </vt:vector>
  </HeadingPairs>
  <TitlesOfParts>
    <vt:vector size="13" baseType="lpstr">
      <vt:lpstr>График</vt:lpstr>
      <vt:lpstr>ПЗ</vt:lpstr>
      <vt:lpstr>НМЦК</vt:lpstr>
      <vt:lpstr>протокол</vt:lpstr>
      <vt:lpstr>тр.з</vt:lpstr>
      <vt:lpstr>прочие</vt:lpstr>
      <vt:lpstr>ВОР</vt:lpstr>
      <vt:lpstr>НМЦ</vt:lpstr>
      <vt:lpstr>ВОР!Область_печати</vt:lpstr>
      <vt:lpstr>График!Область_печати</vt:lpstr>
      <vt:lpstr>НМЦ!Область_печати</vt:lpstr>
      <vt:lpstr>ПЗ!Область_печати</vt:lpstr>
      <vt:lpstr>протокол!Область_печати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2022-05-12T15:35:06Z</dcterms:modified>
</cp:coreProperties>
</file>