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ПЗ" sheetId="6" r:id="rId1"/>
    <sheet name="НМЦ" sheetId="5" r:id="rId2"/>
    <sheet name="Протокол НМЦК" sheetId="4" r:id="rId3"/>
    <sheet name="Сводная" sheetId="1" r:id="rId4"/>
  </sheets>
  <definedNames>
    <definedName name="_xlnm.Print_Area" localSheetId="1">НМЦ!$A$1:$E$25</definedName>
    <definedName name="_xlnm.Print_Area" localSheetId="0">ПЗ!$A$1:$B$26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5" l="1"/>
  <c r="C27" i="5" l="1"/>
  <c r="E25" i="5"/>
  <c r="D25" i="5"/>
  <c r="C25" i="5"/>
  <c r="C24" i="5" l="1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A3" i="6" l="1"/>
  <c r="A2" i="5"/>
  <c r="D23" i="5"/>
  <c r="E23" i="5" s="1"/>
  <c r="D21" i="5"/>
  <c r="E21" i="5" s="1"/>
  <c r="D19" i="5"/>
  <c r="E19" i="5" s="1"/>
  <c r="D18" i="5"/>
  <c r="E18" i="5" s="1"/>
  <c r="D17" i="5"/>
  <c r="E17" i="5" s="1"/>
  <c r="D15" i="5"/>
  <c r="E15" i="5" s="1"/>
  <c r="D14" i="5"/>
  <c r="E14" i="5" s="1"/>
  <c r="D13" i="5"/>
  <c r="E13" i="5" s="1"/>
  <c r="D11" i="5"/>
  <c r="E11" i="5" s="1"/>
  <c r="D10" i="5"/>
  <c r="E10" i="5" s="1"/>
  <c r="D12" i="5" l="1"/>
  <c r="E12" i="5" s="1"/>
  <c r="D20" i="5"/>
  <c r="E20" i="5" s="1"/>
  <c r="D22" i="5"/>
  <c r="E22" i="5" s="1"/>
  <c r="D16" i="5"/>
  <c r="E16" i="5" s="1"/>
  <c r="D24" i="5"/>
  <c r="E24" i="5" s="1"/>
  <c r="D9" i="5"/>
  <c r="E9" i="5" s="1"/>
  <c r="C20" i="1" l="1"/>
  <c r="E19" i="1"/>
  <c r="E18" i="1"/>
  <c r="D26" i="5" l="1"/>
  <c r="D27" i="5" s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6" i="5" l="1"/>
  <c r="E27" i="5" s="1"/>
  <c r="E20" i="1"/>
  <c r="B26" i="6" l="1"/>
  <c r="G6" i="4"/>
</calcChain>
</file>

<file path=xl/sharedStrings.xml><?xml version="1.0" encoding="utf-8"?>
<sst xmlns="http://schemas.openxmlformats.org/spreadsheetml/2006/main" count="106" uniqueCount="71">
  <si>
    <t>Горнолыжная трасса VР-1</t>
  </si>
  <si>
    <t>Горнолыжная трасса VР-2</t>
  </si>
  <si>
    <t>Горнолыжная трасса VР-3</t>
  </si>
  <si>
    <t>Горнолыжная трасса VР-4</t>
  </si>
  <si>
    <t>Горнолыжная трасса VР-5</t>
  </si>
  <si>
    <t>Горнолыжная трасса VР-6</t>
  </si>
  <si>
    <t>Горнолыжная трасса VР-7</t>
  </si>
  <si>
    <t>Горнолыжная трасса VР-8</t>
  </si>
  <si>
    <t>Горнолыжная трасса VР-9</t>
  </si>
  <si>
    <t>Горнолыжная трасса VР-10-1</t>
  </si>
  <si>
    <t>Горнолыжная трасса VР-10-2</t>
  </si>
  <si>
    <t>Горнолыжная трасса VР-12</t>
  </si>
  <si>
    <t>Горнолыжная трасса VР-13-1</t>
  </si>
  <si>
    <t>Горнолыжная трасса VР-14</t>
  </si>
  <si>
    <t>№ п/п</t>
  </si>
  <si>
    <t>Наименование объекта</t>
  </si>
  <si>
    <t>Стоимость в ценах на 01.01.2001., руб. без НДС</t>
  </si>
  <si>
    <t>Итого:</t>
  </si>
  <si>
    <t>Пасажирская подвесная канатная дорога VL4</t>
  </si>
  <si>
    <t>Пасажирская подвесная канатная дорога VL5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</si>
  <si>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</si>
  <si>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</si>
  <si>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</si>
  <si>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</si>
  <si>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</si>
  <si>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</si>
  <si>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</si>
  <si>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</si>
  <si>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</si>
  <si>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</si>
  <si>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</si>
  <si>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СВОДНАЯ ВЕДОМОСТЬ СТОИМОСТИ РАБОТ</t>
  </si>
  <si>
    <t>на разработку рабочей документации</t>
  </si>
  <si>
    <t>Непредвиденные работы и затраты</t>
  </si>
  <si>
    <t>-затраты на проектные работы стадии "Рабочая документация";</t>
  </si>
  <si>
    <t xml:space="preserve">Расчет цены договора        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</si>
  <si>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</si>
  <si>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</si>
  <si>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</si>
  <si>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</si>
  <si>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</si>
  <si>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</si>
  <si>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ПОЯСНИТЕЛЬНАЯ ЗАПИСКА</t>
  </si>
  <si>
    <t>К РАСЧЕТУ НАЧАЛЬНОЙ МАКСИМАЛЬНОЙ ЦЕНЫ ДОГОВОРА</t>
  </si>
  <si>
    <t>Налог на добавленную стоимость - 20 %</t>
  </si>
  <si>
    <t>Итоговая начальная максимальная цена   составляет:</t>
  </si>
  <si>
    <t xml:space="preserve">Для определения цены проектных работ принят  проектно-сметный метод. </t>
  </si>
  <si>
    <t>от 27.03.2020 № 20-1-1-3-009406-2020</t>
  </si>
  <si>
    <t>от 16.09.2020 № 20-1-1-3-045475-2020</t>
  </si>
  <si>
    <t>от 16.09.2020 № 20-1-1-3-045484-2020</t>
  </si>
  <si>
    <t>от 27.03.2020 № 20-1-1-3-009403-2020</t>
  </si>
  <si>
    <t>от 27.03.2020 № 20-1-1-3-009404-2020</t>
  </si>
  <si>
    <t>от 28.09.2020  № 20-1-1-3-047815-2020</t>
  </si>
  <si>
    <t>от 28.09.2020 № 20-1-1-3-048132-2020</t>
  </si>
  <si>
    <t>от 16.09.20 № 2020-1-1-3-045393-2020</t>
  </si>
  <si>
    <t xml:space="preserve">Для расчета цены строительства  использованы сметы на разработку проектной документации стадии "Рабочая документация", вошедшие в  сводные сметные расчеты,  получившие положительные заключения Федерального автономного учреждения "Главное управление государственной экспертизы" (ФАУ "ГЛАВГОСЭКСПЕРТИЗА РОССИИ") г. Москва: </t>
  </si>
  <si>
    <t>В расчете учтен резерв средств на непредвиденные затраты в размере 2% для трасс VP1, VP2, VP4,VP6,VP10-1,VP10-2,VP12,VP13-1, в размере 3% для трасс VP3,VP5,VP7,VP8,VP9,VP14, в размере 3% для канатных дорог VL4,VL5 согласно сводных сметных расчетов стоимости строительства.</t>
  </si>
  <si>
    <t xml:space="preserve"> от 31.03.2021 г. № 20-1-1-3-015099-2021</t>
  </si>
  <si>
    <t>от 31.03.2021 № 20-1-1-3-014972-2021</t>
  </si>
  <si>
    <t xml:space="preserve"> от 31.03.2021 г. № 20-1-1-3-015082-2021</t>
  </si>
  <si>
    <t xml:space="preserve">от 31.03.2021 № 20-1-1-3-015038-2021
</t>
  </si>
  <si>
    <t>от 31.03.2021 г. № 20-1-1-3-015090-2021</t>
  </si>
  <si>
    <t xml:space="preserve">от 31.03.2021 № 20-1-1-3-015078-2021
</t>
  </si>
  <si>
    <t>от 05.04.2021 г. 20-1-1-3-016147-2021</t>
  </si>
  <si>
    <t>от 02.04.2021 № 20-1-1-3-016182-2021</t>
  </si>
  <si>
    <t>Индекс пересчета в текущий уровень цен (по ССР)</t>
  </si>
  <si>
    <t>Стоимость в текущих ценах  ССР, руб. без НДС</t>
  </si>
  <si>
    <t>Разработка рабочей документации по объектам : Всесезонный туристско-рекреационный комплекс "Ведучи", Чеченская Республика. Горнолыжная трасса VP-1, Горнолыжная трасса VP-2, Горнолыжная трасса VP-3, Горнолыжная трасса VP-4, Горнолыжная трасса VP-5, Горнолыжная трасса VP-6, Горнолыжная трасса VP-7, Горнолыжная трасса VP-8, Горнолыжная трасса VP-9, Горнолыжная трасса VP-10-1, Горнолыжная трасса VP-10-2, Горнолыжная трасса VP-12, Горнолыжная трасса VP-13-1, Горнолыжная трасса VP-14, Пассажирская подвесная канатная дорога VL4,  Пассажирская подвесная канатная дорога VL5.</t>
  </si>
  <si>
    <t>Всесезонный туристско-рекреационный комплекс "Ведучи", Чеченская Республика. Горнолыжная трасса VP-1, Горнолыжная трасса VP-2, Горнолыжная трасса VP-3, Горнолыжная трасса VP-4, Горнолыжная трасса VP-5, Горнолыжная трасса VP-6, Горнолыжная трасса VP-7, Горнолыжная трасса VP-8, Горнолыжная трасса VP-9, Горнолыжная трасса VP-10-1, Горнолыжная трасса VP-10-2, Горнолыжная трасса VP-12, Горнолыжная трасса VP-13-1, Горнолыжная трасса VP-14, Пассажирская подвесная канатная дорога VL4,  Пассажирская подвесная канатная дорога VL5.</t>
  </si>
  <si>
    <t xml:space="preserve">Начальная максимальная цена договора (далее - НМЦД) определена в соответствии с 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нужд". </t>
  </si>
  <si>
    <t>(тридцать пять миллионов триста шестьдесят три тысячи двести сорок три) рубля, 25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</si>
</sst>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/>
  </cellStyleXfs>
  <cellXfs count="62">
    <xf numFmtId="0" fontId="0" fillId="0" borderId="0" xfId="0"/>
    <xf numFmtId="0" fontId="5" fillId="3" borderId="1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left" vertical="top" wrapText="1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0" xfId="3"/>
    <xf numFmtId="0" fontId="7" fillId="0" borderId="0" xfId="3" applyFont="1"/>
    <xf numFmtId="0" fontId="7" fillId="0" borderId="0" xfId="3" applyFont="1" applyAlignment="1">
      <alignment vertical="top"/>
    </xf>
    <xf numFmtId="0" fontId="6" fillId="0" borderId="0" xfId="3" applyFont="1"/>
    <xf numFmtId="49" fontId="7" fillId="0" borderId="0" xfId="3" applyNumberFormat="1" applyFont="1"/>
    <xf numFmtId="0" fontId="10" fillId="0" borderId="0" xfId="3" applyFont="1" applyBorder="1" applyAlignment="1"/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" fontId="6" fillId="0" borderId="0" xfId="3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3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 vertical="top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3 2" xfId="1"/>
    <cellStyle name="Обычный 3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opLeftCell="A13" workbookViewId="0">
      <selection activeCell="B26" sqref="A1:B26"/>
    </sheetView>
  </sheetViews>
  <sheetFormatPr defaultRowHeight="15.75" x14ac:dyDescent="0.25"/>
  <cols>
    <col min="1" max="2" width="53.42578125" style="3" customWidth="1"/>
    <col min="3" max="16384" width="9.140625" style="3"/>
  </cols>
  <sheetData>
    <row r="1" spans="1:2" ht="22.5" customHeight="1" x14ac:dyDescent="0.25">
      <c r="A1" s="46" t="s">
        <v>42</v>
      </c>
      <c r="B1" s="46"/>
    </row>
    <row r="2" spans="1:2" ht="24.75" customHeight="1" x14ac:dyDescent="0.25">
      <c r="A2" s="46" t="s">
        <v>43</v>
      </c>
      <c r="B2" s="46"/>
    </row>
    <row r="3" spans="1:2" ht="129" customHeight="1" x14ac:dyDescent="0.25">
      <c r="A3" s="49" t="str">
        <f>Сводная!A2</f>
        <v>Разработка рабочей документации по объектам : Всесезонный туристско-рекреационный комплекс "Ведучи", Чеченская Республика. Горнолыжная трасса VP-1, Горнолыжная трасса VP-2, Горнолыжная трасса VP-3, Горнолыжная трасса VP-4, Горнолыжная трасса VP-5, Горнолыжная трасса VP-6, Горнолыжная трасса VP-7, Горнолыжная трасса VP-8, Горнолыжная трасса VP-9, Горнолыжная трасса VP-10-1, Горнолыжная трасса VP-10-2, Горнолыжная трасса VP-12, Горнолыжная трасса VP-13-1, Горнолыжная трасса VP-14, Пассажирская подвесная канатная дорога VL4,  Пассажирская подвесная канатная дорога VL5.</v>
      </c>
      <c r="B3" s="49"/>
    </row>
    <row r="4" spans="1:2" ht="50.25" customHeight="1" x14ac:dyDescent="0.25">
      <c r="A4" s="48" t="s">
        <v>69</v>
      </c>
      <c r="B4" s="48"/>
    </row>
    <row r="5" spans="1:2" ht="31.5" customHeight="1" x14ac:dyDescent="0.25">
      <c r="A5" s="47" t="s">
        <v>46</v>
      </c>
      <c r="B5" s="47"/>
    </row>
    <row r="6" spans="1:2" ht="69" customHeight="1" x14ac:dyDescent="0.25">
      <c r="A6" s="45" t="s">
        <v>55</v>
      </c>
      <c r="B6" s="45"/>
    </row>
    <row r="7" spans="1:2" ht="23.25" customHeight="1" x14ac:dyDescent="0.25">
      <c r="A7" s="34" t="s">
        <v>0</v>
      </c>
      <c r="B7" s="33" t="s">
        <v>47</v>
      </c>
    </row>
    <row r="8" spans="1:2" ht="23.25" customHeight="1" x14ac:dyDescent="0.25">
      <c r="A8" s="34" t="s">
        <v>1</v>
      </c>
      <c r="B8" s="33" t="s">
        <v>48</v>
      </c>
    </row>
    <row r="9" spans="1:2" ht="21.75" customHeight="1" x14ac:dyDescent="0.25">
      <c r="A9" s="34" t="s">
        <v>2</v>
      </c>
      <c r="B9" s="33" t="s">
        <v>57</v>
      </c>
    </row>
    <row r="10" spans="1:2" ht="23.25" customHeight="1" x14ac:dyDescent="0.25">
      <c r="A10" s="34" t="s">
        <v>3</v>
      </c>
      <c r="B10" s="33" t="s">
        <v>49</v>
      </c>
    </row>
    <row r="11" spans="1:2" ht="23.25" customHeight="1" x14ac:dyDescent="0.25">
      <c r="A11" s="34" t="s">
        <v>4</v>
      </c>
      <c r="B11" s="33" t="s">
        <v>58</v>
      </c>
    </row>
    <row r="12" spans="1:2" ht="19.5" customHeight="1" x14ac:dyDescent="0.25">
      <c r="A12" s="34" t="s">
        <v>5</v>
      </c>
      <c r="B12" s="33" t="s">
        <v>52</v>
      </c>
    </row>
    <row r="13" spans="1:2" ht="18.75" customHeight="1" x14ac:dyDescent="0.25">
      <c r="A13" s="34" t="s">
        <v>6</v>
      </c>
      <c r="B13" s="33" t="s">
        <v>59</v>
      </c>
    </row>
    <row r="14" spans="1:2" ht="38.25" customHeight="1" x14ac:dyDescent="0.25">
      <c r="A14" s="34" t="s">
        <v>7</v>
      </c>
      <c r="B14" s="33" t="s">
        <v>60</v>
      </c>
    </row>
    <row r="15" spans="1:2" ht="21" customHeight="1" x14ac:dyDescent="0.25">
      <c r="A15" s="34" t="s">
        <v>8</v>
      </c>
      <c r="B15" s="33" t="s">
        <v>61</v>
      </c>
    </row>
    <row r="16" spans="1:2" ht="16.5" customHeight="1" x14ac:dyDescent="0.25">
      <c r="A16" s="34" t="s">
        <v>9</v>
      </c>
      <c r="B16" s="33" t="s">
        <v>50</v>
      </c>
    </row>
    <row r="17" spans="1:2" ht="20.25" customHeight="1" x14ac:dyDescent="0.25">
      <c r="A17" s="34" t="s">
        <v>10</v>
      </c>
      <c r="B17" s="33" t="s">
        <v>53</v>
      </c>
    </row>
    <row r="18" spans="1:2" ht="18.75" customHeight="1" x14ac:dyDescent="0.25">
      <c r="A18" s="34" t="s">
        <v>11</v>
      </c>
      <c r="B18" s="33" t="s">
        <v>54</v>
      </c>
    </row>
    <row r="19" spans="1:2" ht="19.5" customHeight="1" x14ac:dyDescent="0.25">
      <c r="A19" s="34" t="s">
        <v>12</v>
      </c>
      <c r="B19" s="33" t="s">
        <v>51</v>
      </c>
    </row>
    <row r="20" spans="1:2" ht="18" customHeight="1" x14ac:dyDescent="0.25">
      <c r="A20" s="34" t="s">
        <v>13</v>
      </c>
      <c r="B20" s="36" t="s">
        <v>62</v>
      </c>
    </row>
    <row r="21" spans="1:2" ht="18" customHeight="1" x14ac:dyDescent="0.25">
      <c r="A21" s="34" t="s">
        <v>18</v>
      </c>
      <c r="B21" s="33" t="s">
        <v>63</v>
      </c>
    </row>
    <row r="22" spans="1:2" ht="17.25" customHeight="1" x14ac:dyDescent="0.25">
      <c r="A22" s="34" t="s">
        <v>19</v>
      </c>
      <c r="B22" s="33" t="s">
        <v>64</v>
      </c>
    </row>
    <row r="23" spans="1:2" ht="50.1" hidden="1" customHeight="1" x14ac:dyDescent="0.25">
      <c r="A23" s="44" t="s">
        <v>56</v>
      </c>
      <c r="B23" s="44"/>
    </row>
    <row r="24" spans="1:2" ht="26.25" customHeight="1" x14ac:dyDescent="0.25">
      <c r="A24" s="29" t="s">
        <v>44</v>
      </c>
      <c r="B24" s="30"/>
    </row>
    <row r="25" spans="1:2" ht="18.75" customHeight="1" x14ac:dyDescent="0.25">
      <c r="A25" s="31" t="s">
        <v>45</v>
      </c>
      <c r="B25" s="32"/>
    </row>
    <row r="26" spans="1:2" ht="50.1" customHeight="1" x14ac:dyDescent="0.25">
      <c r="A26" s="31"/>
      <c r="B26" s="43">
        <f>НМЦ!E27</f>
        <v>35363243.25</v>
      </c>
    </row>
    <row r="27" spans="1:2" ht="50.1" customHeight="1" x14ac:dyDescent="0.25"/>
    <row r="28" spans="1:2" ht="50.1" customHeight="1" x14ac:dyDescent="0.25"/>
    <row r="29" spans="1:2" ht="50.1" customHeight="1" x14ac:dyDescent="0.25"/>
  </sheetData>
  <mergeCells count="7">
    <mergeCell ref="A23:B23"/>
    <mergeCell ref="A6:B6"/>
    <mergeCell ref="A1:B1"/>
    <mergeCell ref="A2:B2"/>
    <mergeCell ref="A5:B5"/>
    <mergeCell ref="A4:B4"/>
    <mergeCell ref="A3:B3"/>
  </mergeCells>
  <printOptions horizontalCentered="1"/>
  <pageMargins left="0" right="0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C25" sqref="C25"/>
    </sheetView>
  </sheetViews>
  <sheetFormatPr defaultRowHeight="15" x14ac:dyDescent="0.25"/>
  <cols>
    <col min="1" max="1" width="5.7109375" customWidth="1"/>
    <col min="2" max="2" width="47.85546875" customWidth="1"/>
    <col min="3" max="3" width="16" customWidth="1"/>
    <col min="4" max="4" width="14.7109375" customWidth="1"/>
    <col min="5" max="5" width="16.42578125" customWidth="1"/>
    <col min="10" max="10" width="15.85546875" customWidth="1"/>
    <col min="14" max="14" width="12" customWidth="1"/>
  </cols>
  <sheetData>
    <row r="1" spans="1:14" ht="15.75" x14ac:dyDescent="0.25">
      <c r="A1" s="50" t="s">
        <v>35</v>
      </c>
      <c r="B1" s="50"/>
      <c r="C1" s="50"/>
      <c r="D1" s="50"/>
      <c r="E1" s="50"/>
    </row>
    <row r="2" spans="1:14" ht="15.75" x14ac:dyDescent="0.25">
      <c r="A2" s="50" t="str">
        <f>'Протокол НМЦК'!A3:O3</f>
        <v>на разработку рабочей документации</v>
      </c>
      <c r="B2" s="50"/>
      <c r="C2" s="50"/>
      <c r="D2" s="50"/>
      <c r="E2" s="50"/>
    </row>
    <row r="3" spans="1:14" ht="108.75" customHeight="1" x14ac:dyDescent="0.25">
      <c r="A3" s="51" t="s">
        <v>68</v>
      </c>
      <c r="B3" s="49"/>
      <c r="C3" s="49"/>
      <c r="D3" s="49"/>
      <c r="E3" s="49"/>
    </row>
    <row r="4" spans="1:14" ht="15.75" x14ac:dyDescent="0.25">
      <c r="A4" s="21"/>
      <c r="B4" s="22"/>
      <c r="C4" s="22"/>
      <c r="D4" s="22"/>
      <c r="E4" s="22"/>
    </row>
    <row r="5" spans="1:14" ht="15.75" x14ac:dyDescent="0.25">
      <c r="A5" s="23"/>
      <c r="B5" s="3"/>
      <c r="C5" s="3"/>
      <c r="D5" s="3"/>
      <c r="E5" s="3"/>
    </row>
    <row r="6" spans="1:14" ht="15.75" x14ac:dyDescent="0.25">
      <c r="A6" s="52" t="s">
        <v>36</v>
      </c>
      <c r="B6" s="53" t="s">
        <v>37</v>
      </c>
      <c r="C6" s="52" t="s">
        <v>38</v>
      </c>
      <c r="D6" s="52"/>
      <c r="E6" s="52"/>
    </row>
    <row r="7" spans="1:14" ht="15.75" x14ac:dyDescent="0.25">
      <c r="A7" s="52"/>
      <c r="B7" s="54"/>
      <c r="C7" s="10" t="s">
        <v>39</v>
      </c>
      <c r="D7" s="10" t="s">
        <v>40</v>
      </c>
      <c r="E7" s="10" t="s">
        <v>41</v>
      </c>
      <c r="N7" s="24"/>
    </row>
    <row r="8" spans="1:14" ht="15.75" x14ac:dyDescent="0.25">
      <c r="A8" s="10">
        <v>1</v>
      </c>
      <c r="B8" s="10">
        <v>2</v>
      </c>
      <c r="C8" s="10">
        <v>3</v>
      </c>
      <c r="D8" s="14">
        <v>4</v>
      </c>
      <c r="E8" s="13">
        <v>5</v>
      </c>
    </row>
    <row r="9" spans="1:14" ht="15.75" x14ac:dyDescent="0.25">
      <c r="A9" s="25">
        <v>1</v>
      </c>
      <c r="B9" s="2" t="s">
        <v>0</v>
      </c>
      <c r="C9" s="35">
        <f>Сводная!E4</f>
        <v>1198650.74</v>
      </c>
      <c r="D9" s="8">
        <f>C9*0.2</f>
        <v>239730.15</v>
      </c>
      <c r="E9" s="8">
        <f>C9+D9</f>
        <v>1438380.89</v>
      </c>
    </row>
    <row r="10" spans="1:14" ht="15.75" x14ac:dyDescent="0.25">
      <c r="A10" s="25">
        <v>2</v>
      </c>
      <c r="B10" s="1" t="s">
        <v>1</v>
      </c>
      <c r="C10" s="35">
        <f>Сводная!E5</f>
        <v>553818.38</v>
      </c>
      <c r="D10" s="8">
        <f t="shared" ref="D10:D26" si="0">C10*0.2</f>
        <v>110763.68</v>
      </c>
      <c r="E10" s="8">
        <f t="shared" ref="E10:E26" si="1">C10+D10</f>
        <v>664582.06000000006</v>
      </c>
    </row>
    <row r="11" spans="1:14" ht="15.75" x14ac:dyDescent="0.25">
      <c r="A11" s="25">
        <v>3</v>
      </c>
      <c r="B11" s="1" t="s">
        <v>2</v>
      </c>
      <c r="C11" s="35">
        <f>Сводная!E6</f>
        <v>7883612.0499999998</v>
      </c>
      <c r="D11" s="8">
        <f t="shared" si="0"/>
        <v>1576722.41</v>
      </c>
      <c r="E11" s="8">
        <f t="shared" si="1"/>
        <v>9460334.4600000009</v>
      </c>
    </row>
    <row r="12" spans="1:14" ht="15.75" x14ac:dyDescent="0.25">
      <c r="A12" s="25">
        <v>4</v>
      </c>
      <c r="B12" s="1" t="s">
        <v>3</v>
      </c>
      <c r="C12" s="35">
        <f>Сводная!E7</f>
        <v>1519742.82</v>
      </c>
      <c r="D12" s="8">
        <f t="shared" si="0"/>
        <v>303948.56</v>
      </c>
      <c r="E12" s="8">
        <f t="shared" si="1"/>
        <v>1823691.38</v>
      </c>
    </row>
    <row r="13" spans="1:14" ht="15.75" x14ac:dyDescent="0.25">
      <c r="A13" s="25">
        <v>5</v>
      </c>
      <c r="B13" s="1" t="s">
        <v>4</v>
      </c>
      <c r="C13" s="35">
        <f>Сводная!E8</f>
        <v>868515.41</v>
      </c>
      <c r="D13" s="8">
        <f t="shared" si="0"/>
        <v>173703.08</v>
      </c>
      <c r="E13" s="8">
        <f t="shared" si="1"/>
        <v>1042218.49</v>
      </c>
    </row>
    <row r="14" spans="1:14" ht="15.75" x14ac:dyDescent="0.25">
      <c r="A14" s="25">
        <v>6</v>
      </c>
      <c r="B14" s="1" t="s">
        <v>5</v>
      </c>
      <c r="C14" s="35">
        <f>Сводная!E9</f>
        <v>146598.98000000001</v>
      </c>
      <c r="D14" s="8">
        <f t="shared" si="0"/>
        <v>29319.8</v>
      </c>
      <c r="E14" s="8">
        <f t="shared" si="1"/>
        <v>175918.78</v>
      </c>
    </row>
    <row r="15" spans="1:14" ht="15.75" x14ac:dyDescent="0.25">
      <c r="A15" s="25">
        <v>7</v>
      </c>
      <c r="B15" s="1" t="s">
        <v>6</v>
      </c>
      <c r="C15" s="35">
        <f>Сводная!E10</f>
        <v>875203.65</v>
      </c>
      <c r="D15" s="8">
        <f t="shared" si="0"/>
        <v>175040.73</v>
      </c>
      <c r="E15" s="8">
        <f t="shared" si="1"/>
        <v>1050244.3799999999</v>
      </c>
    </row>
    <row r="16" spans="1:14" ht="15.75" x14ac:dyDescent="0.25">
      <c r="A16" s="25">
        <v>8</v>
      </c>
      <c r="B16" s="1" t="s">
        <v>7</v>
      </c>
      <c r="C16" s="35">
        <f>Сводная!E11</f>
        <v>607960.81000000006</v>
      </c>
      <c r="D16" s="8">
        <f t="shared" si="0"/>
        <v>121592.16</v>
      </c>
      <c r="E16" s="8">
        <f t="shared" si="1"/>
        <v>729552.97</v>
      </c>
    </row>
    <row r="17" spans="1:10" ht="15.75" x14ac:dyDescent="0.25">
      <c r="A17" s="25">
        <v>9</v>
      </c>
      <c r="B17" s="1" t="s">
        <v>8</v>
      </c>
      <c r="C17" s="35">
        <f>Сводная!E12</f>
        <v>607960.81000000006</v>
      </c>
      <c r="D17" s="8">
        <f t="shared" si="0"/>
        <v>121592.16</v>
      </c>
      <c r="E17" s="8">
        <f t="shared" si="1"/>
        <v>729552.97</v>
      </c>
    </row>
    <row r="18" spans="1:10" ht="15.75" x14ac:dyDescent="0.25">
      <c r="A18" s="25">
        <v>10</v>
      </c>
      <c r="B18" s="1" t="s">
        <v>9</v>
      </c>
      <c r="C18" s="35">
        <f>Сводная!E13</f>
        <v>451957</v>
      </c>
      <c r="D18" s="8">
        <f t="shared" si="0"/>
        <v>90391.4</v>
      </c>
      <c r="E18" s="8">
        <f t="shared" si="1"/>
        <v>542348.4</v>
      </c>
    </row>
    <row r="19" spans="1:10" ht="15.75" x14ac:dyDescent="0.25">
      <c r="A19" s="25">
        <v>11</v>
      </c>
      <c r="B19" s="1" t="s">
        <v>10</v>
      </c>
      <c r="C19" s="35">
        <f>Сводная!E14</f>
        <v>791169.12</v>
      </c>
      <c r="D19" s="8">
        <f t="shared" si="0"/>
        <v>158233.82</v>
      </c>
      <c r="E19" s="8">
        <f t="shared" si="1"/>
        <v>949402.94</v>
      </c>
    </row>
    <row r="20" spans="1:10" ht="15.75" x14ac:dyDescent="0.25">
      <c r="A20" s="25">
        <v>12</v>
      </c>
      <c r="B20" s="1" t="s">
        <v>11</v>
      </c>
      <c r="C20" s="35">
        <f>Сводная!E15</f>
        <v>342064.3</v>
      </c>
      <c r="D20" s="8">
        <f t="shared" si="0"/>
        <v>68412.86</v>
      </c>
      <c r="E20" s="8">
        <f t="shared" si="1"/>
        <v>410477.16</v>
      </c>
    </row>
    <row r="21" spans="1:10" ht="15.75" x14ac:dyDescent="0.25">
      <c r="A21" s="25">
        <v>13</v>
      </c>
      <c r="B21" s="1" t="s">
        <v>12</v>
      </c>
      <c r="C21" s="35">
        <f>Сводная!E16</f>
        <v>1023232.35</v>
      </c>
      <c r="D21" s="8">
        <f t="shared" si="0"/>
        <v>204646.47</v>
      </c>
      <c r="E21" s="8">
        <f t="shared" si="1"/>
        <v>1227878.82</v>
      </c>
    </row>
    <row r="22" spans="1:10" ht="15.75" x14ac:dyDescent="0.25">
      <c r="A22" s="25">
        <v>14</v>
      </c>
      <c r="B22" s="1" t="s">
        <v>13</v>
      </c>
      <c r="C22" s="35">
        <f>Сводная!E17</f>
        <v>607960.81000000006</v>
      </c>
      <c r="D22" s="8">
        <f t="shared" si="0"/>
        <v>121592.16</v>
      </c>
      <c r="E22" s="8">
        <f t="shared" si="1"/>
        <v>729552.97</v>
      </c>
    </row>
    <row r="23" spans="1:10" ht="15.75" x14ac:dyDescent="0.25">
      <c r="A23" s="25">
        <v>15</v>
      </c>
      <c r="B23" s="1" t="s">
        <v>18</v>
      </c>
      <c r="C23" s="35">
        <f>Сводная!E18</f>
        <v>7056435.96</v>
      </c>
      <c r="D23" s="8">
        <f t="shared" si="0"/>
        <v>1411287.19</v>
      </c>
      <c r="E23" s="8">
        <f t="shared" si="1"/>
        <v>8467723.1500000004</v>
      </c>
    </row>
    <row r="24" spans="1:10" ht="15.75" x14ac:dyDescent="0.25">
      <c r="A24" s="25">
        <v>16</v>
      </c>
      <c r="B24" s="1" t="s">
        <v>19</v>
      </c>
      <c r="C24" s="35">
        <f>Сводная!E19</f>
        <v>4934486.1900000004</v>
      </c>
      <c r="D24" s="8">
        <f t="shared" si="0"/>
        <v>986897.24</v>
      </c>
      <c r="E24" s="8">
        <f t="shared" si="1"/>
        <v>5921383.4299999997</v>
      </c>
    </row>
    <row r="25" spans="1:10" ht="15.75" x14ac:dyDescent="0.25">
      <c r="A25" s="40"/>
      <c r="B25" s="41" t="s">
        <v>17</v>
      </c>
      <c r="C25" s="27">
        <f>SUM(C9:C24)</f>
        <v>29469369.379999999</v>
      </c>
      <c r="D25" s="42">
        <f>SUM(D9:D24)</f>
        <v>5893873.8700000001</v>
      </c>
      <c r="E25" s="42">
        <f>SUM(E9:E24)</f>
        <v>35363243.25</v>
      </c>
    </row>
    <row r="26" spans="1:10" ht="15.75" hidden="1" x14ac:dyDescent="0.25">
      <c r="A26" s="25"/>
      <c r="B26" s="1" t="s">
        <v>33</v>
      </c>
      <c r="C26" s="35">
        <f>((C9+C10+C12+C14+C18+C19+C20+C21)*0.02+(C11+C13+C15+C16+C17+C22+C23+C24)*0.03)*0</f>
        <v>0</v>
      </c>
      <c r="D26" s="8">
        <f t="shared" si="0"/>
        <v>0</v>
      </c>
      <c r="E26" s="8">
        <f t="shared" si="1"/>
        <v>0</v>
      </c>
    </row>
    <row r="27" spans="1:10" ht="15.75" hidden="1" x14ac:dyDescent="0.25">
      <c r="A27" s="26"/>
      <c r="B27" s="26" t="s">
        <v>17</v>
      </c>
      <c r="C27" s="27">
        <f>C25+C26</f>
        <v>29469369.379999999</v>
      </c>
      <c r="D27" s="27">
        <f>D25+D26</f>
        <v>5893873.8700000001</v>
      </c>
      <c r="E27" s="27">
        <f>E25+E26</f>
        <v>35363243.25</v>
      </c>
      <c r="F27" s="28"/>
      <c r="G27" s="28"/>
      <c r="J27" s="28"/>
    </row>
    <row r="28" spans="1:10" ht="15.75" x14ac:dyDescent="0.25">
      <c r="A28" s="3"/>
      <c r="B28" s="3"/>
      <c r="C28" s="3"/>
      <c r="D28" s="3"/>
      <c r="E28" s="3"/>
    </row>
    <row r="30" spans="1:10" x14ac:dyDescent="0.25">
      <c r="C30" s="28"/>
      <c r="D30" s="28"/>
      <c r="E30" s="28"/>
    </row>
  </sheetData>
  <mergeCells count="6">
    <mergeCell ref="A1:E1"/>
    <mergeCell ref="A3:E3"/>
    <mergeCell ref="A6:A7"/>
    <mergeCell ref="B6:B7"/>
    <mergeCell ref="C6:E6"/>
    <mergeCell ref="A2:E2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D20" sqref="D20"/>
    </sheetView>
  </sheetViews>
  <sheetFormatPr defaultRowHeight="15" x14ac:dyDescent="0.25"/>
  <cols>
    <col min="7" max="7" width="17.5703125" customWidth="1"/>
  </cols>
  <sheetData>
    <row r="1" spans="1:15" ht="15.75" x14ac:dyDescent="0.25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.75" x14ac:dyDescent="0.25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x14ac:dyDescent="0.25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96.75" customHeight="1" x14ac:dyDescent="0.25">
      <c r="A4" s="17" t="s">
        <v>22</v>
      </c>
      <c r="B4" s="16"/>
      <c r="C4" s="57" t="s">
        <v>68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5.7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5"/>
    </row>
    <row r="6" spans="1:15" ht="15.75" x14ac:dyDescent="0.25">
      <c r="A6" s="58" t="s">
        <v>23</v>
      </c>
      <c r="B6" s="58"/>
      <c r="C6" s="58"/>
      <c r="D6" s="58"/>
      <c r="E6" s="58"/>
      <c r="F6" s="58"/>
      <c r="G6" s="39">
        <f>НМЦ!E27</f>
        <v>35363243.25</v>
      </c>
      <c r="H6" s="18"/>
      <c r="I6" s="18"/>
      <c r="J6" s="18"/>
      <c r="K6" s="18"/>
      <c r="L6" s="18"/>
      <c r="M6" s="18"/>
      <c r="N6" s="18"/>
      <c r="O6" s="15"/>
    </row>
    <row r="7" spans="1:15" ht="15.75" x14ac:dyDescent="0.25">
      <c r="A7" s="59" t="s">
        <v>70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15"/>
    </row>
    <row r="8" spans="1:15" ht="15.75" x14ac:dyDescent="0.25">
      <c r="A8" s="16" t="s">
        <v>24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5"/>
    </row>
    <row r="9" spans="1:15" ht="15.75" x14ac:dyDescent="0.25">
      <c r="A9" s="19" t="s">
        <v>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</row>
    <row r="10" spans="1:15" ht="15.75" hidden="1" x14ac:dyDescent="0.25">
      <c r="A10" s="19" t="s">
        <v>25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6"/>
      <c r="M10" s="16"/>
      <c r="N10" s="16"/>
      <c r="O10" s="15"/>
    </row>
    <row r="11" spans="1:15" ht="15.75" x14ac:dyDescent="0.25">
      <c r="A11" s="19" t="s">
        <v>26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6"/>
      <c r="M11" s="16"/>
      <c r="N11" s="16"/>
      <c r="O11" s="15"/>
    </row>
    <row r="12" spans="1:15" ht="15.7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6"/>
      <c r="M12" s="16"/>
      <c r="N12" s="16"/>
      <c r="O12" s="15"/>
    </row>
    <row r="13" spans="1:15" ht="15.75" x14ac:dyDescent="0.25">
      <c r="A13" s="19" t="s">
        <v>27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6"/>
      <c r="M13" s="16"/>
      <c r="N13" s="16"/>
      <c r="O13" s="15"/>
    </row>
    <row r="14" spans="1:15" ht="15.75" x14ac:dyDescent="0.25">
      <c r="A14" s="19" t="s">
        <v>28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5"/>
    </row>
    <row r="15" spans="1:15" ht="15.7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6"/>
      <c r="M15" s="16"/>
      <c r="N15" s="16"/>
      <c r="O15" s="15"/>
    </row>
    <row r="16" spans="1:15" ht="15.75" x14ac:dyDescent="0.25">
      <c r="A16" s="16" t="s">
        <v>29</v>
      </c>
      <c r="B16" s="16"/>
      <c r="C16" s="16"/>
      <c r="D16" s="16"/>
      <c r="E16" s="16"/>
      <c r="F16" s="16"/>
      <c r="G16" s="19"/>
      <c r="H16" s="19"/>
      <c r="I16" s="19"/>
      <c r="J16" s="55"/>
      <c r="K16" s="55"/>
      <c r="L16" s="55"/>
      <c r="M16" s="55"/>
      <c r="N16" s="55"/>
      <c r="O16" s="15"/>
    </row>
    <row r="17" spans="1:15" ht="15.75" x14ac:dyDescent="0.25">
      <c r="A17" s="16"/>
      <c r="B17" s="16"/>
      <c r="C17" s="16"/>
      <c r="D17" s="16"/>
      <c r="E17" s="16"/>
      <c r="F17" s="16"/>
      <c r="G17" s="19"/>
      <c r="H17" s="19"/>
      <c r="I17" s="19"/>
      <c r="J17" s="20" t="s">
        <v>30</v>
      </c>
      <c r="K17" s="20"/>
      <c r="L17" s="20"/>
      <c r="M17" s="16"/>
      <c r="N17" s="16"/>
      <c r="O17" s="15"/>
    </row>
  </sheetData>
  <mergeCells count="7">
    <mergeCell ref="J16:N16"/>
    <mergeCell ref="A3:O3"/>
    <mergeCell ref="A2:O2"/>
    <mergeCell ref="A1:O1"/>
    <mergeCell ref="C4:O4"/>
    <mergeCell ref="A6:F6"/>
    <mergeCell ref="A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C4" sqref="C4"/>
    </sheetView>
  </sheetViews>
  <sheetFormatPr defaultRowHeight="15" x14ac:dyDescent="0.25"/>
  <cols>
    <col min="1" max="1" width="6.85546875" customWidth="1"/>
    <col min="2" max="2" width="31.140625" customWidth="1"/>
    <col min="3" max="3" width="17.85546875" customWidth="1"/>
    <col min="4" max="4" width="19" customWidth="1"/>
    <col min="5" max="5" width="23" customWidth="1"/>
  </cols>
  <sheetData>
    <row r="1" spans="1:10" x14ac:dyDescent="0.25">
      <c r="A1" s="60" t="s">
        <v>31</v>
      </c>
      <c r="B1" s="60"/>
      <c r="C1" s="60"/>
      <c r="D1" s="60"/>
      <c r="E1" s="60"/>
    </row>
    <row r="2" spans="1:10" ht="151.5" customHeight="1" x14ac:dyDescent="0.25">
      <c r="A2" s="61" t="s">
        <v>67</v>
      </c>
      <c r="B2" s="61"/>
      <c r="C2" s="61"/>
      <c r="D2" s="61"/>
      <c r="E2" s="61"/>
    </row>
    <row r="3" spans="1:10" ht="63" x14ac:dyDescent="0.25">
      <c r="A3" s="9" t="s">
        <v>14</v>
      </c>
      <c r="B3" s="9" t="s">
        <v>15</v>
      </c>
      <c r="C3" s="10" t="s">
        <v>16</v>
      </c>
      <c r="D3" s="10" t="s">
        <v>65</v>
      </c>
      <c r="E3" s="10" t="s">
        <v>66</v>
      </c>
      <c r="F3" s="6"/>
      <c r="G3" s="6"/>
      <c r="H3" s="3"/>
      <c r="I3" s="3"/>
      <c r="J3" s="3"/>
    </row>
    <row r="4" spans="1:10" ht="15.75" x14ac:dyDescent="0.25">
      <c r="A4" s="4">
        <v>1</v>
      </c>
      <c r="B4" s="2" t="s">
        <v>0</v>
      </c>
      <c r="C4" s="7">
        <v>280714.46000000002</v>
      </c>
      <c r="D4" s="37">
        <v>4.2699999999999996</v>
      </c>
      <c r="E4" s="8">
        <f>C4*D4</f>
        <v>1198650.74</v>
      </c>
      <c r="F4" s="3"/>
      <c r="G4" s="3"/>
      <c r="H4" s="3"/>
      <c r="I4" s="3"/>
      <c r="J4" s="3"/>
    </row>
    <row r="5" spans="1:10" ht="15.75" x14ac:dyDescent="0.25">
      <c r="A5" s="5">
        <v>2</v>
      </c>
      <c r="B5" s="1" t="s">
        <v>1</v>
      </c>
      <c r="C5" s="7">
        <v>128198.7</v>
      </c>
      <c r="D5" s="37">
        <v>4.32</v>
      </c>
      <c r="E5" s="8">
        <f>C5*D5</f>
        <v>553818.38</v>
      </c>
      <c r="F5" s="3"/>
      <c r="G5" s="3"/>
      <c r="H5" s="3"/>
      <c r="I5" s="3"/>
      <c r="J5" s="3"/>
    </row>
    <row r="6" spans="1:10" ht="15.75" x14ac:dyDescent="0.25">
      <c r="A6" s="5">
        <v>3</v>
      </c>
      <c r="B6" s="1" t="s">
        <v>2</v>
      </c>
      <c r="C6" s="8">
        <v>1763671.6</v>
      </c>
      <c r="D6" s="37">
        <v>4.47</v>
      </c>
      <c r="E6" s="8">
        <f>C6*D6</f>
        <v>7883612.0499999998</v>
      </c>
      <c r="F6" s="3"/>
      <c r="G6" s="3"/>
      <c r="H6" s="3"/>
      <c r="I6" s="3"/>
      <c r="J6" s="3"/>
    </row>
    <row r="7" spans="1:10" ht="15.75" x14ac:dyDescent="0.25">
      <c r="A7" s="5">
        <v>4</v>
      </c>
      <c r="B7" s="1" t="s">
        <v>3</v>
      </c>
      <c r="C7" s="8">
        <v>351792.32</v>
      </c>
      <c r="D7" s="37">
        <v>4.32</v>
      </c>
      <c r="E7" s="8">
        <f t="shared" ref="E7:E17" si="0">C7*D7</f>
        <v>1519742.82</v>
      </c>
      <c r="F7" s="3"/>
      <c r="G7" s="3"/>
      <c r="H7" s="3"/>
      <c r="I7" s="3"/>
      <c r="J7" s="3"/>
    </row>
    <row r="8" spans="1:10" ht="15.75" x14ac:dyDescent="0.25">
      <c r="A8" s="5">
        <v>5</v>
      </c>
      <c r="B8" s="1" t="s">
        <v>4</v>
      </c>
      <c r="C8" s="8">
        <v>194298.75</v>
      </c>
      <c r="D8" s="37">
        <v>4.47</v>
      </c>
      <c r="E8" s="8">
        <f t="shared" si="0"/>
        <v>868515.41</v>
      </c>
      <c r="F8" s="3"/>
      <c r="G8" s="3"/>
      <c r="H8" s="3"/>
      <c r="I8" s="3"/>
      <c r="J8" s="3"/>
    </row>
    <row r="9" spans="1:10" ht="15.75" x14ac:dyDescent="0.25">
      <c r="A9" s="5">
        <v>6</v>
      </c>
      <c r="B9" s="1" t="s">
        <v>5</v>
      </c>
      <c r="C9" s="8">
        <v>33934.949999999997</v>
      </c>
      <c r="D9" s="37">
        <v>4.32</v>
      </c>
      <c r="E9" s="8">
        <f t="shared" si="0"/>
        <v>146598.98000000001</v>
      </c>
      <c r="F9" s="3"/>
      <c r="G9" s="3"/>
      <c r="H9" s="3"/>
      <c r="I9" s="3"/>
      <c r="J9" s="3"/>
    </row>
    <row r="10" spans="1:10" ht="15.75" x14ac:dyDescent="0.25">
      <c r="A10" s="5">
        <v>7</v>
      </c>
      <c r="B10" s="1" t="s">
        <v>6</v>
      </c>
      <c r="C10" s="8">
        <v>195795</v>
      </c>
      <c r="D10" s="37">
        <v>4.47</v>
      </c>
      <c r="E10" s="8">
        <f t="shared" si="0"/>
        <v>875203.65</v>
      </c>
      <c r="F10" s="3"/>
      <c r="G10" s="3"/>
      <c r="H10" s="3"/>
      <c r="I10" s="3"/>
      <c r="J10" s="3"/>
    </row>
    <row r="11" spans="1:10" ht="15.75" x14ac:dyDescent="0.25">
      <c r="A11" s="5">
        <v>8</v>
      </c>
      <c r="B11" s="1" t="s">
        <v>7</v>
      </c>
      <c r="C11" s="8">
        <v>136009.13</v>
      </c>
      <c r="D11" s="37">
        <v>4.47</v>
      </c>
      <c r="E11" s="8">
        <f t="shared" si="0"/>
        <v>607960.81000000006</v>
      </c>
      <c r="F11" s="3"/>
      <c r="G11" s="3"/>
      <c r="H11" s="3"/>
      <c r="I11" s="3"/>
      <c r="J11" s="3"/>
    </row>
    <row r="12" spans="1:10" ht="15.75" x14ac:dyDescent="0.25">
      <c r="A12" s="5">
        <v>9</v>
      </c>
      <c r="B12" s="1" t="s">
        <v>8</v>
      </c>
      <c r="C12" s="8">
        <v>136009.13</v>
      </c>
      <c r="D12" s="37">
        <v>4.47</v>
      </c>
      <c r="E12" s="8">
        <f t="shared" si="0"/>
        <v>607960.81000000006</v>
      </c>
      <c r="F12" s="3"/>
      <c r="G12" s="3"/>
      <c r="H12" s="3"/>
      <c r="I12" s="3"/>
      <c r="J12" s="3"/>
    </row>
    <row r="13" spans="1:10" ht="15.75" x14ac:dyDescent="0.25">
      <c r="A13" s="5">
        <v>10</v>
      </c>
      <c r="B13" s="1" t="s">
        <v>9</v>
      </c>
      <c r="C13" s="8">
        <v>105844.73</v>
      </c>
      <c r="D13" s="37">
        <v>4.2699999999999996</v>
      </c>
      <c r="E13" s="8">
        <f t="shared" si="0"/>
        <v>451957</v>
      </c>
      <c r="F13" s="3"/>
      <c r="G13" s="3"/>
      <c r="H13" s="3"/>
      <c r="I13" s="3"/>
      <c r="J13" s="3"/>
    </row>
    <row r="14" spans="1:10" ht="15.75" x14ac:dyDescent="0.25">
      <c r="A14" s="5">
        <v>11</v>
      </c>
      <c r="B14" s="1" t="s">
        <v>10</v>
      </c>
      <c r="C14" s="8">
        <v>183141</v>
      </c>
      <c r="D14" s="37">
        <v>4.32</v>
      </c>
      <c r="E14" s="8">
        <f t="shared" si="0"/>
        <v>791169.12</v>
      </c>
      <c r="F14" s="3"/>
      <c r="G14" s="3"/>
      <c r="H14" s="3"/>
      <c r="I14" s="3"/>
      <c r="J14" s="3"/>
    </row>
    <row r="15" spans="1:10" ht="15.75" x14ac:dyDescent="0.25">
      <c r="A15" s="5">
        <v>12</v>
      </c>
      <c r="B15" s="1" t="s">
        <v>11</v>
      </c>
      <c r="C15" s="7">
        <v>79181.55</v>
      </c>
      <c r="D15" s="37">
        <v>4.32</v>
      </c>
      <c r="E15" s="8">
        <f t="shared" si="0"/>
        <v>342064.3</v>
      </c>
      <c r="F15" s="3"/>
      <c r="G15" s="3"/>
      <c r="H15" s="3"/>
      <c r="I15" s="3"/>
      <c r="J15" s="3"/>
    </row>
    <row r="16" spans="1:10" ht="15.75" x14ac:dyDescent="0.25">
      <c r="A16" s="5">
        <v>13</v>
      </c>
      <c r="B16" s="1" t="s">
        <v>12</v>
      </c>
      <c r="C16" s="8">
        <v>239632.87</v>
      </c>
      <c r="D16" s="37">
        <v>4.2699999999999996</v>
      </c>
      <c r="E16" s="8">
        <f t="shared" si="0"/>
        <v>1023232.35</v>
      </c>
      <c r="F16" s="3"/>
      <c r="G16" s="3"/>
      <c r="H16" s="3"/>
      <c r="I16" s="3"/>
      <c r="J16" s="3"/>
    </row>
    <row r="17" spans="1:10" ht="15.75" x14ac:dyDescent="0.25">
      <c r="A17" s="5">
        <v>14</v>
      </c>
      <c r="B17" s="1" t="s">
        <v>13</v>
      </c>
      <c r="C17" s="7">
        <v>136009.13</v>
      </c>
      <c r="D17" s="37">
        <v>4.47</v>
      </c>
      <c r="E17" s="8">
        <f t="shared" si="0"/>
        <v>607960.81000000006</v>
      </c>
      <c r="F17" s="3"/>
      <c r="G17" s="3"/>
      <c r="H17" s="3"/>
      <c r="I17" s="3"/>
      <c r="J17" s="3"/>
    </row>
    <row r="18" spans="1:10" ht="31.5" x14ac:dyDescent="0.25">
      <c r="A18" s="5">
        <v>15</v>
      </c>
      <c r="B18" s="1" t="s">
        <v>18</v>
      </c>
      <c r="C18" s="8">
        <v>1578621.02</v>
      </c>
      <c r="D18" s="38">
        <v>4.47</v>
      </c>
      <c r="E18" s="8">
        <f t="shared" ref="E18:E19" si="1">C18*D18</f>
        <v>7056435.96</v>
      </c>
      <c r="F18" s="3"/>
      <c r="G18" s="3"/>
      <c r="H18" s="3"/>
      <c r="I18" s="3"/>
      <c r="J18" s="3"/>
    </row>
    <row r="19" spans="1:10" ht="31.5" x14ac:dyDescent="0.25">
      <c r="A19" s="5">
        <v>16</v>
      </c>
      <c r="B19" s="1" t="s">
        <v>19</v>
      </c>
      <c r="C19" s="8">
        <v>1103911.8999999999</v>
      </c>
      <c r="D19" s="38">
        <v>4.47</v>
      </c>
      <c r="E19" s="8">
        <f t="shared" si="1"/>
        <v>4934486.1900000004</v>
      </c>
      <c r="F19" s="3"/>
      <c r="G19" s="3"/>
      <c r="H19" s="3"/>
      <c r="I19" s="3"/>
      <c r="J19" s="3"/>
    </row>
    <row r="20" spans="1:10" ht="15.75" x14ac:dyDescent="0.25">
      <c r="A20" s="11"/>
      <c r="B20" s="11" t="s">
        <v>17</v>
      </c>
      <c r="C20" s="12">
        <f>SUM(C4:C19)</f>
        <v>6646766.2400000002</v>
      </c>
      <c r="D20" s="11"/>
      <c r="E20" s="12">
        <f>SUM(E4:E19)</f>
        <v>29469369.379999999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ПЗ</vt:lpstr>
      <vt:lpstr>НМЦ</vt:lpstr>
      <vt:lpstr>Протокол НМЦК</vt:lpstr>
      <vt:lpstr>Сводная</vt:lpstr>
      <vt:lpstr>НМЦ!Область_печати</vt:lpstr>
      <vt:lpstr>ПЗ!Область_печати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2021-04-27T09:07:42Z</dcterms:modified>
</cp:coreProperties>
</file>