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15" windowWidth="9630" windowHeight="4410" tabRatio="908" firstSheet="1" activeTab="3"/>
  </bookViews>
  <sheets>
    <sheet name="дендрология" sheetId="28" state="hidden" r:id="rId1"/>
    <sheet name="Пояснительная" sheetId="48" r:id="rId2"/>
    <sheet name="Протокол" sheetId="51" r:id="rId3"/>
    <sheet name="НМЦ" sheetId="47" r:id="rId4"/>
    <sheet name="НМЦК" sheetId="50" r:id="rId5"/>
    <sheet name="Cводная смета ПИР" sheetId="13" r:id="rId6"/>
    <sheet name="Экспертиза ПД и ИЗ (справочно)" sheetId="35" r:id="rId7"/>
    <sheet name="ОВОС" sheetId="81" r:id="rId8"/>
    <sheet name="ПД" sheetId="70" r:id="rId9"/>
    <sheet name="РД для расчета ОВОС" sheetId="83" r:id="rId10"/>
    <sheet name="Сводная изыскания" sheetId="6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UTOEXEC" localSheetId="9">#REF!</definedName>
    <definedName name="\AUTOEXEC" localSheetId="10">#REF!</definedName>
    <definedName name="\AUTOEXEC">#REF!</definedName>
    <definedName name="\k" localSheetId="9">#REF!</definedName>
    <definedName name="\k" localSheetId="10">#REF!</definedName>
    <definedName name="\k">#REF!</definedName>
    <definedName name="\m" localSheetId="9">#REF!</definedName>
    <definedName name="\m" localSheetId="10">#REF!</definedName>
    <definedName name="\m">#REF!</definedName>
    <definedName name="\s" localSheetId="9">#REF!</definedName>
    <definedName name="\s">#REF!</definedName>
    <definedName name="\z" localSheetId="9">#REF!</definedName>
    <definedName name="\z">#REF!</definedName>
    <definedName name="_a2" localSheetId="9">#REF!</definedName>
    <definedName name="_a2">#REF!</definedName>
    <definedName name="a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9">#REF!</definedName>
    <definedName name="as" localSheetId="10">#REF!</definedName>
    <definedName name="as">#REF!</definedName>
    <definedName name="asd" localSheetId="9">#REF!</definedName>
    <definedName name="asd">#REF!</definedName>
    <definedName name="ave_height" localSheetId="9">#REF!</definedName>
    <definedName name="ave_height">#REF!</definedName>
    <definedName name="ave_hight" localSheetId="9">#REF!</definedName>
    <definedName name="ave_hight">#REF!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jbkl" localSheetId="9">[1]топография!#REF!</definedName>
    <definedName name="bjbkl">[1]топография!#REF!</definedName>
    <definedName name="ccc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9">[2]Lucent!#REF!</definedName>
    <definedName name="Dc">[2]Lucent!#REF!</definedName>
    <definedName name="dck" localSheetId="9">[1]топография!#REF!</definedName>
    <definedName name="dck" localSheetId="10">[1]топография!#REF!</definedName>
    <definedName name="dck">[1]топография!#REF!</definedName>
    <definedName name="ddduy" localSheetId="9">#REF!</definedName>
    <definedName name="ddduy">#REF!</definedName>
    <definedName name="Delivery">1.15</definedName>
    <definedName name="df" localSheetId="9">#REF!</definedName>
    <definedName name="df" localSheetId="10">#REF!</definedName>
    <definedName name="df">#REF!</definedName>
    <definedName name="Disc_Tbl" localSheetId="9">#REF!</definedName>
    <definedName name="Disc_Tbl">#REF!</definedName>
    <definedName name="Dl" localSheetId="9">[2]Lucent!#REF!</definedName>
    <definedName name="Dl">[2]Lucent!#REF!</definedName>
    <definedName name="Dsc_Vector" localSheetId="9">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QUIP" localSheetId="9">[3]Спецификация!#REF!</definedName>
    <definedName name="EQUIP">[3]Спецификация!#REF!</definedName>
    <definedName name="ert" localSheetId="9">#REF!</definedName>
    <definedName name="ert" localSheetId="10">#REF!</definedName>
    <definedName name="ert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9">#REF!</definedName>
    <definedName name="Excel_BuiltIn_Print_Area_5">#REF!</definedName>
    <definedName name="Excel_BuiltIn_Print_Area_7">"$#ССЫЛ!.$A$2:$E$5"</definedName>
    <definedName name="Excel_BuiltIn_Print_Titles_2" localSheetId="9">#REF!</definedName>
    <definedName name="Excel_BuiltIn_Print_Titles_2" localSheetId="10">#REF!</definedName>
    <definedName name="Excel_BuiltIn_Print_Titles_2">#REF!</definedName>
    <definedName name="Excel_BuiltIn_Print_Titles_3" localSheetId="9">#REF!</definedName>
    <definedName name="Excel_BuiltIn_Print_Titles_3" localSheetId="10">#REF!</definedName>
    <definedName name="Excel_BuiltIn_Print_Titles_3">#REF!</definedName>
    <definedName name="fg" localSheetId="9">#REF!</definedName>
    <definedName name="fg" localSheetId="10">#REF!</definedName>
    <definedName name="fg">#REF!</definedName>
    <definedName name="fl" localSheetId="9">[2]Lucent!#REF!</definedName>
    <definedName name="fl">[2]Lucent!#REF!</definedName>
    <definedName name="Grp_Vector" localSheetId="9">#REF!</definedName>
    <definedName name="Grp_Vector">#REF!</definedName>
    <definedName name="Importation_Cost" localSheetId="9">#REF!</definedName>
    <definedName name="Importation_Cost">#REF!</definedName>
    <definedName name="Itog" localSheetId="9">#REF!</definedName>
    <definedName name="Itog">#REF!</definedName>
    <definedName name="j" hidden="1">{#N/A,#N/A,TRUE,"Смета на пасс. обор. №1"}</definedName>
    <definedName name="j_1" hidden="1">{#N/A,#N/A,TRUE,"Смета на пасс. обор. №1"}</definedName>
    <definedName name="Koeffcb" localSheetId="9">#REF!</definedName>
    <definedName name="Koeffcb">#REF!</definedName>
    <definedName name="KPlan" localSheetId="9">#REF!</definedName>
    <definedName name="KPlan" localSheetId="10">#REF!</definedName>
    <definedName name="KPlan">#REF!</definedName>
    <definedName name="lp">[4]Panduit!$E$4</definedName>
    <definedName name="m" localSheetId="9">[5]Microsoft!#REF!</definedName>
    <definedName name="m">[5]Microsoft!#REF!</definedName>
    <definedName name="MATER" localSheetId="9">[3]Спецификация!#REF!</definedName>
    <definedName name="MATER">[3]Спецификация!#REF!</definedName>
    <definedName name="mm" localSheetId="9">[5]Microsoft!#REF!</definedName>
    <definedName name="mm">[5]Microsoft!#REF!</definedName>
    <definedName name="mmm" localSheetId="9">[5]Microsoft!#REF!</definedName>
    <definedName name="mmm">[5]Microsoft!#REF!</definedName>
    <definedName name="p" hidden="1">{#N/A,#N/A,TRUE,"Смета на пасс. обор. №1"}</definedName>
    <definedName name="p_1" hidden="1">{#N/A,#N/A,TRUE,"Смета на пасс. обор. №1"}</definedName>
    <definedName name="ppp" localSheetId="9">#REF!</definedName>
    <definedName name="ppp">#REF!</definedName>
    <definedName name="pr" localSheetId="9">[3]Спецификация!#REF!</definedName>
    <definedName name="pr">[3]Спецификация!#REF!</definedName>
    <definedName name="Profit" localSheetId="9">[2]Lucent!#REF!</definedName>
    <definedName name="Profit">[2]Lucent!#REF!</definedName>
    <definedName name="profit2" localSheetId="9">[2]Lucent!#REF!</definedName>
    <definedName name="profit2">[2]Lucent!#REF!</definedName>
    <definedName name="ProfitLucent">1.65</definedName>
    <definedName name="PROJ" localSheetId="9">[3]Спецификация!#REF!</definedName>
    <definedName name="PROJ">[3]Спецификация!#REF!</definedName>
    <definedName name="q" localSheetId="9">#REF!</definedName>
    <definedName name="q" localSheetId="10">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9">#REF!</definedName>
    <definedName name="qwer" localSheetId="10">#REF!</definedName>
    <definedName name="qwer">#REF!</definedName>
    <definedName name="R_Lst" localSheetId="9">#REF!</definedName>
    <definedName name="R_Lst">#REF!</definedName>
    <definedName name="R_Net" localSheetId="9">#REF!</definedName>
    <definedName name="R_Net">#REF!</definedName>
    <definedName name="Rate" localSheetId="9">#REF!</definedName>
    <definedName name="Rate">#REF!</definedName>
    <definedName name="Rit">[6]УКП!$H$3</definedName>
    <definedName name="rty" localSheetId="9">#REF!</definedName>
    <definedName name="rty" localSheetId="10">#REF!</definedName>
    <definedName name="rty">#REF!</definedName>
    <definedName name="sd" localSheetId="9">#REF!</definedName>
    <definedName name="sd" localSheetId="10">#REF!</definedName>
    <definedName name="sd">#REF!</definedName>
    <definedName name="SM" localSheetId="9">#REF!</definedName>
    <definedName name="SM" localSheetId="10">#REF!</definedName>
    <definedName name="SM">#REF!</definedName>
    <definedName name="SM_SM" localSheetId="9">#REF!</definedName>
    <definedName name="SM_SM">#REF!</definedName>
    <definedName name="SM_STO" localSheetId="9">#REF!</definedName>
    <definedName name="SM_STO">#REF!</definedName>
    <definedName name="SM_STO_1" localSheetId="9">'[7]СМЕТА проект'!#REF!</definedName>
    <definedName name="SM_STO_1">'[7]СМЕТА проект'!#REF!</definedName>
    <definedName name="SM_STO1" localSheetId="9">#REF!</definedName>
    <definedName name="SM_STO1" localSheetId="10">#REF!</definedName>
    <definedName name="SM_STO1">#REF!</definedName>
    <definedName name="SM_STO2" localSheetId="9">#REF!</definedName>
    <definedName name="SM_STO2" localSheetId="10">#REF!</definedName>
    <definedName name="SM_STO2">#REF!</definedName>
    <definedName name="SM_STO3" localSheetId="9">#REF!</definedName>
    <definedName name="SM_STO3" localSheetId="10">#REF!</definedName>
    <definedName name="SM_STO3">#REF!</definedName>
    <definedName name="Smmmmmmmmmmmmmmm" localSheetId="9">#REF!</definedName>
    <definedName name="Smmmmmmmmmmmmmmm">#REF!</definedName>
    <definedName name="SUM_" localSheetId="9">#REF!</definedName>
    <definedName name="SUM_">#REF!</definedName>
    <definedName name="SUM_1" localSheetId="9">#REF!</definedName>
    <definedName name="SUM_1">#REF!</definedName>
    <definedName name="sum_2" localSheetId="9">#REF!</definedName>
    <definedName name="sum_2">#REF!</definedName>
    <definedName name="SUM_3" localSheetId="9">#REF!</definedName>
    <definedName name="SUM_3">#REF!</definedName>
    <definedName name="sum_4" localSheetId="9">#REF!</definedName>
    <definedName name="sum_4">#REF!</definedName>
    <definedName name="SV" localSheetId="9">#REF!</definedName>
    <definedName name="SV">#REF!</definedName>
    <definedName name="SV_STO" localSheetId="9">#REF!</definedName>
    <definedName name="SV_STO">#REF!</definedName>
    <definedName name="Times" localSheetId="9">#REF!</definedName>
    <definedName name="Times">#REF!</definedName>
    <definedName name="Times_1" localSheetId="9">#REF!</definedName>
    <definedName name="Times_1">#REF!</definedName>
    <definedName name="Times_10" localSheetId="9">#REF!</definedName>
    <definedName name="Times_10">#REF!</definedName>
    <definedName name="Times_11" localSheetId="9">#REF!</definedName>
    <definedName name="Times_11">#REF!</definedName>
    <definedName name="Times_12" localSheetId="9">#REF!</definedName>
    <definedName name="Times_12">#REF!</definedName>
    <definedName name="Times_13" localSheetId="9">#REF!</definedName>
    <definedName name="Times_13">#REF!</definedName>
    <definedName name="Times_14" localSheetId="9">#REF!</definedName>
    <definedName name="Times_14">#REF!</definedName>
    <definedName name="Times_15" localSheetId="9">#REF!</definedName>
    <definedName name="Times_15">#REF!</definedName>
    <definedName name="Times_16" localSheetId="9">#REF!</definedName>
    <definedName name="Times_16">#REF!</definedName>
    <definedName name="Times_17" localSheetId="9">#REF!</definedName>
    <definedName name="Times_17">#REF!</definedName>
    <definedName name="Times_18" localSheetId="9">#REF!</definedName>
    <definedName name="Times_18">#REF!</definedName>
    <definedName name="Times_19" localSheetId="9">#REF!</definedName>
    <definedName name="Times_19">#REF!</definedName>
    <definedName name="Times_2" localSheetId="9">#REF!</definedName>
    <definedName name="Times_2">#REF!</definedName>
    <definedName name="Times_20" localSheetId="9">#REF!</definedName>
    <definedName name="Times_20">#REF!</definedName>
    <definedName name="Times_21" localSheetId="9">#REF!</definedName>
    <definedName name="Times_21">#REF!</definedName>
    <definedName name="Times_22" localSheetId="9">#REF!</definedName>
    <definedName name="Times_22">#REF!</definedName>
    <definedName name="Times_49" localSheetId="9">#REF!</definedName>
    <definedName name="Times_49">#REF!</definedName>
    <definedName name="Times_5" localSheetId="9">#REF!</definedName>
    <definedName name="Times_5">#REF!</definedName>
    <definedName name="Times_50" localSheetId="9">#REF!</definedName>
    <definedName name="Times_50">#REF!</definedName>
    <definedName name="Times_51" localSheetId="9">#REF!</definedName>
    <definedName name="Times_51">#REF!</definedName>
    <definedName name="Times_52" localSheetId="9">#REF!</definedName>
    <definedName name="Times_52">#REF!</definedName>
    <definedName name="Times_53" localSheetId="9">#REF!</definedName>
    <definedName name="Times_53">#REF!</definedName>
    <definedName name="Times_54" localSheetId="9">#REF!</definedName>
    <definedName name="Times_54">#REF!</definedName>
    <definedName name="Times_6" localSheetId="9">#REF!</definedName>
    <definedName name="Times_6">#REF!</definedName>
    <definedName name="Times_7" localSheetId="9">#REF!</definedName>
    <definedName name="Times_7">#REF!</definedName>
    <definedName name="Times_8" localSheetId="9">#REF!</definedName>
    <definedName name="Times_8">#REF!</definedName>
    <definedName name="Times_9" localSheetId="9">#REF!</definedName>
    <definedName name="Times_9">#REF!</definedName>
    <definedName name="tyu" localSheetId="9">#REF!</definedName>
    <definedName name="tyu">#REF!</definedName>
    <definedName name="U_Lst" localSheetId="9">#REF!</definedName>
    <definedName name="U_Lst">#REF!</definedName>
    <definedName name="U_Net" localSheetId="9">#REF!</definedName>
    <definedName name="U_Net">#REF!</definedName>
    <definedName name="w" localSheetId="9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 localSheetId="9">#REF!</definedName>
    <definedName name="wer" localSheetId="10">#REF!</definedName>
    <definedName name="wer">#REF!</definedName>
    <definedName name="WORK" localSheetId="9">[3]Спецификация!#REF!</definedName>
    <definedName name="WORK">[3]Спецификация!#REF!</definedName>
    <definedName name="wrn.1." localSheetId="10" hidden="1">{#N/A,#N/A,FALSE,"Шаблон_Спец1"}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 localSheetId="9">#REF!</definedName>
    <definedName name="ww">#REF!</definedName>
    <definedName name="yui" localSheetId="9">#REF!</definedName>
    <definedName name="yui" localSheetId="10">#REF!</definedName>
    <definedName name="yui">#REF!</definedName>
    <definedName name="ZAK1" localSheetId="9">#REF!</definedName>
    <definedName name="ZAK1" localSheetId="10">#REF!</definedName>
    <definedName name="ZAK1">#REF!</definedName>
    <definedName name="ZAK2" localSheetId="9">#REF!</definedName>
    <definedName name="ZAK2" localSheetId="10">#REF!</definedName>
    <definedName name="ZAK2">#REF!</definedName>
    <definedName name="zzzz" localSheetId="9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 localSheetId="9">#REF!</definedName>
    <definedName name="а1">#REF!</definedName>
    <definedName name="А2" localSheetId="9">#REF!</definedName>
    <definedName name="А2">#REF!</definedName>
    <definedName name="а36" localSheetId="9">#REF!</definedName>
    <definedName name="а36" localSheetId="10">#REF!</definedName>
    <definedName name="а36">#REF!</definedName>
    <definedName name="аа" localSheetId="9">[1]топография!#REF!</definedName>
    <definedName name="аа" localSheetId="10">[1]топография!#REF!</definedName>
    <definedName name="аа">[1]топография!#REF!</definedName>
    <definedName name="ав" localSheetId="9">#REF!</definedName>
    <definedName name="ав">#REF!</definedName>
    <definedName name="авс" localSheetId="9">#REF!</definedName>
    <definedName name="авс">#REF!</definedName>
    <definedName name="Азб" localSheetId="9">#REF!</definedName>
    <definedName name="Азб">#REF!</definedName>
    <definedName name="АКСТ">'[8]Лист опроса'!$B$22</definedName>
    <definedName name="аолрмб">[9]Вспомогательный!$D$77</definedName>
    <definedName name="ап" hidden="1">{#N/A,#N/A,TRUE,"Смета на пасс. обор. №1"}</definedName>
    <definedName name="ап_1" hidden="1">{#N/A,#N/A,TRUE,"Смета на пасс. обор. №1"}</definedName>
    <definedName name="апр" hidden="1">{#N/A,#N/A,TRUE,"Смета на пасс. обор. №1"}</definedName>
    <definedName name="апр_1" hidden="1">{#N/A,#N/A,TRUE,"Смета на пасс. обор. №1"}</definedName>
    <definedName name="астр" localSheetId="9">#REF!</definedName>
    <definedName name="астр">#REF!</definedName>
    <definedName name="Астрахань" localSheetId="9">#REF!</definedName>
    <definedName name="Астрахань">#REF!</definedName>
    <definedName name="Астрахань_1" localSheetId="9">#REF!</definedName>
    <definedName name="Астрахань_1">#REF!</definedName>
    <definedName name="Астрахань_2" localSheetId="9">#REF!</definedName>
    <definedName name="Астрахань_2">#REF!</definedName>
    <definedName name="Астрахань_22" localSheetId="9">#REF!</definedName>
    <definedName name="Астрахань_22">#REF!</definedName>
    <definedName name="Астрахань_49" localSheetId="9">#REF!</definedName>
    <definedName name="Астрахань_49">#REF!</definedName>
    <definedName name="Астрахань_5" localSheetId="9">#REF!</definedName>
    <definedName name="Астрахань_5">#REF!</definedName>
    <definedName name="Астрахань_50" localSheetId="9">#REF!</definedName>
    <definedName name="Астрахань_50">#REF!</definedName>
    <definedName name="Астрахань_51" localSheetId="9">#REF!</definedName>
    <definedName name="Астрахань_51">#REF!</definedName>
    <definedName name="Астрахань_52" localSheetId="9">#REF!</definedName>
    <definedName name="Астрахань_52">#REF!</definedName>
    <definedName name="Астрахань_53" localSheetId="9">#REF!</definedName>
    <definedName name="Астрахань_53">#REF!</definedName>
    <definedName name="Астрахань_54" localSheetId="9">#REF!</definedName>
    <definedName name="Астрахань_54">#REF!</definedName>
    <definedName name="АСУТП2" localSheetId="9">#REF!</definedName>
    <definedName name="АСУТП2">#REF!</definedName>
    <definedName name="АСУТП2_1" localSheetId="9">#REF!</definedName>
    <definedName name="АСУТП2_1">#REF!</definedName>
    <definedName name="АСУТП2_2" localSheetId="9">#REF!</definedName>
    <definedName name="АСУТП2_2">#REF!</definedName>
    <definedName name="АСУТП2_22" localSheetId="9">#REF!</definedName>
    <definedName name="АСУТП2_22">#REF!</definedName>
    <definedName name="АСУТП2_49" localSheetId="9">#REF!</definedName>
    <definedName name="АСУТП2_49">#REF!</definedName>
    <definedName name="АСУТП2_5" localSheetId="9">#REF!</definedName>
    <definedName name="АСУТП2_5">#REF!</definedName>
    <definedName name="АСУТП2_50" localSheetId="9">#REF!</definedName>
    <definedName name="АСУТП2_50">#REF!</definedName>
    <definedName name="АСУТП2_51" localSheetId="9">#REF!</definedName>
    <definedName name="АСУТП2_51">#REF!</definedName>
    <definedName name="АСУТП2_52" localSheetId="9">#REF!</definedName>
    <definedName name="АСУТП2_52">#REF!</definedName>
    <definedName name="АСУТП2_53" localSheetId="9">#REF!</definedName>
    <definedName name="АСУТП2_53">#REF!</definedName>
    <definedName name="АСУТП2_54" localSheetId="9">#REF!</definedName>
    <definedName name="АСУТП2_54">#REF!</definedName>
    <definedName name="АСУТПАстрахань" localSheetId="9">#REF!</definedName>
    <definedName name="АСУТПАстрахань">#REF!</definedName>
    <definedName name="АСУТПАстрахань_1" localSheetId="9">#REF!</definedName>
    <definedName name="АСУТПАстрахань_1">#REF!</definedName>
    <definedName name="АСУТПАстрахань_2" localSheetId="9">#REF!</definedName>
    <definedName name="АСУТПАстрахань_2">#REF!</definedName>
    <definedName name="АСУТПАстрахань_22" localSheetId="9">#REF!</definedName>
    <definedName name="АСУТПАстрахань_22">#REF!</definedName>
    <definedName name="АСУТПАстрахань_49" localSheetId="9">#REF!</definedName>
    <definedName name="АСУТПАстрахань_49">#REF!</definedName>
    <definedName name="АСУТПАстрахань_5" localSheetId="9">#REF!</definedName>
    <definedName name="АСУТПАстрахань_5">#REF!</definedName>
    <definedName name="АСУТПАстрахань_50" localSheetId="9">#REF!</definedName>
    <definedName name="АСУТПАстрахань_50">#REF!</definedName>
    <definedName name="АСУТПАстрахань_51" localSheetId="9">#REF!</definedName>
    <definedName name="АСУТПАстрахань_51">#REF!</definedName>
    <definedName name="АСУТПАстрахань_52" localSheetId="9">#REF!</definedName>
    <definedName name="АСУТПАстрахань_52">#REF!</definedName>
    <definedName name="АСУТПАстрахань_53" localSheetId="9">#REF!</definedName>
    <definedName name="АСУТПАстрахань_53">#REF!</definedName>
    <definedName name="АСУТПАстрахань_54" localSheetId="9">#REF!</definedName>
    <definedName name="АСУТПАстрахань_54">#REF!</definedName>
    <definedName name="АСУТПН.Новгород" localSheetId="9">#REF!</definedName>
    <definedName name="АСУТПН.Новгород">#REF!</definedName>
    <definedName name="АСУТПН.Новгород_1" localSheetId="9">#REF!</definedName>
    <definedName name="АСУТПН.Новгород_1">#REF!</definedName>
    <definedName name="АСУТПН.Новгород_2" localSheetId="9">#REF!</definedName>
    <definedName name="АСУТПН.Новгород_2">#REF!</definedName>
    <definedName name="АСУТПН.Новгород_22" localSheetId="9">#REF!</definedName>
    <definedName name="АСУТПН.Новгород_22">#REF!</definedName>
    <definedName name="АСУТПН.Новгород_49" localSheetId="9">#REF!</definedName>
    <definedName name="АСУТПН.Новгород_49">#REF!</definedName>
    <definedName name="АСУТПН.Новгород_5" localSheetId="9">#REF!</definedName>
    <definedName name="АСУТПН.Новгород_5">#REF!</definedName>
    <definedName name="АСУТПН.Новгород_50" localSheetId="9">#REF!</definedName>
    <definedName name="АСУТПН.Новгород_50">#REF!</definedName>
    <definedName name="АСУТПН.Новгород_51" localSheetId="9">#REF!</definedName>
    <definedName name="АСУТПН.Новгород_51">#REF!</definedName>
    <definedName name="АСУТПН.Новгород_52" localSheetId="9">#REF!</definedName>
    <definedName name="АСУТПН.Новгород_52">#REF!</definedName>
    <definedName name="АСУТПН.Новгород_53" localSheetId="9">#REF!</definedName>
    <definedName name="АСУТПН.Новгород_53">#REF!</definedName>
    <definedName name="АСУТПН.Новгород_54" localSheetId="9">#REF!</definedName>
    <definedName name="АСУТПН.Новгород_54">#REF!</definedName>
    <definedName name="АСУТПСтаврополь" localSheetId="9">#REF!</definedName>
    <definedName name="АСУТПСтаврополь">#REF!</definedName>
    <definedName name="АСУТПСтаврополь_1" localSheetId="9">#REF!</definedName>
    <definedName name="АСУТПСтаврополь_1">#REF!</definedName>
    <definedName name="АСУТПСтаврополь_2" localSheetId="9">#REF!</definedName>
    <definedName name="АСУТПСтаврополь_2">#REF!</definedName>
    <definedName name="АСУТПСтаврополь_22" localSheetId="9">#REF!</definedName>
    <definedName name="АСУТПСтаврополь_22">#REF!</definedName>
    <definedName name="АСУТПСтаврополь_49" localSheetId="9">#REF!</definedName>
    <definedName name="АСУТПСтаврополь_49">#REF!</definedName>
    <definedName name="АСУТПСтаврополь_5" localSheetId="9">#REF!</definedName>
    <definedName name="АСУТПСтаврополь_5">#REF!</definedName>
    <definedName name="АСУТПСтаврополь_50" localSheetId="9">#REF!</definedName>
    <definedName name="АСУТПСтаврополь_50">#REF!</definedName>
    <definedName name="АСУТПСтаврополь_51" localSheetId="9">#REF!</definedName>
    <definedName name="АСУТПСтаврополь_51">#REF!</definedName>
    <definedName name="АСУТПСтаврополь_52" localSheetId="9">#REF!</definedName>
    <definedName name="АСУТПСтаврополь_52">#REF!</definedName>
    <definedName name="АСУТПСтаврополь_53" localSheetId="9">#REF!</definedName>
    <definedName name="АСУТПСтаврополь_53">#REF!</definedName>
    <definedName name="АСУТПСтаврополь_54" localSheetId="9">#REF!</definedName>
    <definedName name="АСУТПСтаврополь_54">#REF!</definedName>
    <definedName name="АФС" localSheetId="9">[1]топография!#REF!</definedName>
    <definedName name="АФС">[1]топография!#REF!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'[10]ПС 110 кВ (доп)'!$B$1:$F$18</definedName>
    <definedName name="Бланк_сметы" localSheetId="9">#REF!</definedName>
    <definedName name="Бланк_сметы" localSheetId="10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СИР" localSheetId="9">#REF!</definedName>
    <definedName name="БСИР" localSheetId="10">#REF!</definedName>
    <definedName name="БСИР">#REF!</definedName>
    <definedName name="в" hidden="1">{#N/A,#N/A,TRUE,"Смета на пасс. обор. №1"}</definedName>
    <definedName name="в_1" hidden="1">{#N/A,#N/A,TRUE,"Смета на пасс. обор. №1"}</definedName>
    <definedName name="ва" localSheetId="9">#REF!</definedName>
    <definedName name="ва" localSheetId="10">#REF!</definedName>
    <definedName name="ва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в" localSheetId="9">[1]топография!#REF!</definedName>
    <definedName name="вв">[1]топография!#REF!</definedName>
    <definedName name="ввв" localSheetId="9">#REF!</definedName>
    <definedName name="ввв">#REF!</definedName>
    <definedName name="ввод" localSheetId="9">#REF!</definedName>
    <definedName name="ввод">#REF!</definedName>
    <definedName name="ввод_1" localSheetId="9">#REF!</definedName>
    <definedName name="ввод_1">#REF!</definedName>
    <definedName name="ввод_49" localSheetId="9">#REF!</definedName>
    <definedName name="ввод_49">#REF!</definedName>
    <definedName name="ввод_50" localSheetId="9">#REF!</definedName>
    <definedName name="ввод_50">#REF!</definedName>
    <definedName name="ввод_51" localSheetId="9">#REF!</definedName>
    <definedName name="ввод_51">#REF!</definedName>
    <definedName name="ввод_52" localSheetId="9">#REF!</definedName>
    <definedName name="ввод_52">#REF!</definedName>
    <definedName name="ввод_53" localSheetId="9">#REF!</definedName>
    <definedName name="ввод_53">#REF!</definedName>
    <definedName name="ввод_54" localSheetId="9">#REF!</definedName>
    <definedName name="ввод_54">#REF!</definedName>
    <definedName name="вика" localSheetId="9">#REF!</definedName>
    <definedName name="вика">#REF!</definedName>
    <definedName name="Внут_Т" localSheetId="9">#REF!</definedName>
    <definedName name="Внут_Т" localSheetId="10">#REF!</definedName>
    <definedName name="Внут_Т">#REF!</definedName>
    <definedName name="вравар" localSheetId="9">#REF!</definedName>
    <definedName name="вравар">#REF!</definedName>
    <definedName name="Времен">[11]Коэфф!$B$2</definedName>
    <definedName name="ВСЕГО" localSheetId="9">#REF!</definedName>
    <definedName name="ВСЕГО" localSheetId="10">#REF!</definedName>
    <definedName name="ВСЕГО">#REF!</definedName>
    <definedName name="Вспом" localSheetId="9">#REF!</definedName>
    <definedName name="Вспом" localSheetId="10">#REF!</definedName>
    <definedName name="Вспом">#REF!</definedName>
    <definedName name="ВЫЕЗД_всего">[12]РасчетКомандир1!$M$1:$M$65536</definedName>
    <definedName name="ВЫЕЗД_всего_1">[12]РасчетКомандир2!$O$1:$O$65536</definedName>
    <definedName name="ВЫЕЗД_период">[12]РасчетКомандир1!$E$1:$E$65536</definedName>
    <definedName name="ВЫЕЗД_период_1">[12]РасчетКомандир2!$E$1:$E$65536</definedName>
    <definedName name="ггггггггггггггггггггггггггггггггггггггггггггггг" localSheetId="9">[1]топография!#REF!</definedName>
    <definedName name="ггггггггггггггггггггггггггггггггггггггггггггггг">[1]топография!#REF!</definedName>
    <definedName name="гелог" localSheetId="9">#REF!</definedName>
    <definedName name="гелог">#REF!</definedName>
    <definedName name="гео" localSheetId="9">#REF!</definedName>
    <definedName name="гео">#REF!</definedName>
    <definedName name="геодез1">[13]геолог!$L$81</definedName>
    <definedName name="геол.1" localSheetId="9">#REF!</definedName>
    <definedName name="геол.1">#REF!</definedName>
    <definedName name="Геол_Лазаревск" localSheetId="9">[1]топография!#REF!</definedName>
    <definedName name="Геол_Лазаревск">[1]топография!#REF!</definedName>
    <definedName name="геол1" localSheetId="9">#REF!</definedName>
    <definedName name="геол1">#REF!</definedName>
    <definedName name="геоф" localSheetId="9">#REF!</definedName>
    <definedName name="геоф">#REF!</definedName>
    <definedName name="Геофиз" localSheetId="9">#REF!</definedName>
    <definedName name="Геофиз">#REF!</definedName>
    <definedName name="геофизика" localSheetId="9">#REF!</definedName>
    <definedName name="геофизика">#REF!</definedName>
    <definedName name="Гидро" localSheetId="9">[1]топография!#REF!</definedName>
    <definedName name="Гидро">[1]топография!#REF!</definedName>
    <definedName name="гидро1" localSheetId="9">#REF!</definedName>
    <definedName name="гидро1">#REF!</definedName>
    <definedName name="гидрол" localSheetId="9">#REF!</definedName>
    <definedName name="гидрол">#REF!</definedName>
    <definedName name="Гидролог" localSheetId="9">#REF!</definedName>
    <definedName name="Гидролог">#REF!</definedName>
    <definedName name="Гидрология_7.03.08" localSheetId="9">[1]топография!#REF!</definedName>
    <definedName name="Гидрология_7.03.08">[1]топография!#REF!</definedName>
    <definedName name="ГИП" localSheetId="9">#REF!</definedName>
    <definedName name="ГИП">#REF!</definedName>
    <definedName name="город" localSheetId="9">#REF!</definedName>
    <definedName name="город">#REF!</definedName>
    <definedName name="город_49" localSheetId="9">#REF!</definedName>
    <definedName name="город_49">#REF!</definedName>
    <definedName name="город_50" localSheetId="9">#REF!</definedName>
    <definedName name="город_50">#REF!</definedName>
    <definedName name="город_51" localSheetId="9">#REF!</definedName>
    <definedName name="город_51">#REF!</definedName>
    <definedName name="город_52" localSheetId="9">#REF!</definedName>
    <definedName name="город_52">#REF!</definedName>
    <definedName name="город_53" localSheetId="9">#REF!</definedName>
    <definedName name="город_53">#REF!</definedName>
    <definedName name="город_54" localSheetId="9">#REF!</definedName>
    <definedName name="город_54">#REF!</definedName>
    <definedName name="ГРП" localSheetId="9">#REF!</definedName>
    <definedName name="ГРП" localSheetId="10">#REF!</definedName>
    <definedName name="ГРП">#REF!</definedName>
    <definedName name="ГРП1" localSheetId="9">#REF!</definedName>
    <definedName name="ГРП1">#REF!</definedName>
    <definedName name="гшшг">NA()</definedName>
    <definedName name="д1" localSheetId="9">#REF!</definedName>
    <definedName name="д1" localSheetId="10">#REF!</definedName>
    <definedName name="д1">#REF!</definedName>
    <definedName name="д10" localSheetId="9">#REF!</definedName>
    <definedName name="д10" localSheetId="10">#REF!</definedName>
    <definedName name="д10">#REF!</definedName>
    <definedName name="д2" localSheetId="9">#REF!</definedName>
    <definedName name="д2" localSheetId="10">#REF!</definedName>
    <definedName name="д2">#REF!</definedName>
    <definedName name="д3" localSheetId="9">#REF!</definedName>
    <definedName name="д3">#REF!</definedName>
    <definedName name="д4" localSheetId="9">#REF!</definedName>
    <definedName name="д4">#REF!</definedName>
    <definedName name="д5" localSheetId="9">#REF!</definedName>
    <definedName name="д5">#REF!</definedName>
    <definedName name="д6" localSheetId="9">#REF!</definedName>
    <definedName name="д6">#REF!</definedName>
    <definedName name="д7" localSheetId="9">#REF!</definedName>
    <definedName name="д7">#REF!</definedName>
    <definedName name="д8" localSheetId="9">#REF!</definedName>
    <definedName name="д8">#REF!</definedName>
    <definedName name="д9" localSheetId="9">#REF!</definedName>
    <definedName name="д9">#REF!</definedName>
    <definedName name="дд" localSheetId="9">[14]Смета!#REF!</definedName>
    <definedName name="дд">[14]Смета!#REF!</definedName>
    <definedName name="ддддд" localSheetId="9">#REF!</definedName>
    <definedName name="ддддд">#REF!</definedName>
    <definedName name="Дельта">[15]DATA!$B$4</definedName>
    <definedName name="Дефлятор" localSheetId="9">#REF!</definedName>
    <definedName name="Дефлятор">#REF!</definedName>
    <definedName name="дж">[9]Вспомогательный!$D$36</definedName>
    <definedName name="дж1">[9]Вспомогательный!$D$38</definedName>
    <definedName name="джэ" hidden="1">{#N/A,#N/A,TRUE,"Смета на пасс. обор. №1"}</definedName>
    <definedName name="джэ_1" hidden="1">{#N/A,#N/A,TRUE,"Смета на пасс. обор. №1"}</definedName>
    <definedName name="дл" localSheetId="9">#REF!</definedName>
    <definedName name="дл">#REF!</definedName>
    <definedName name="дл_1" localSheetId="9">#REF!</definedName>
    <definedName name="дл_1">#REF!</definedName>
    <definedName name="дл_10" localSheetId="9">#REF!</definedName>
    <definedName name="дл_10">#REF!</definedName>
    <definedName name="дл_11" localSheetId="9">#REF!</definedName>
    <definedName name="дл_11">#REF!</definedName>
    <definedName name="дл_12" localSheetId="9">#REF!</definedName>
    <definedName name="дл_12">#REF!</definedName>
    <definedName name="дл_13" localSheetId="9">#REF!</definedName>
    <definedName name="дл_13">#REF!</definedName>
    <definedName name="дл_14" localSheetId="9">#REF!</definedName>
    <definedName name="дл_14">#REF!</definedName>
    <definedName name="дл_15" localSheetId="9">#REF!</definedName>
    <definedName name="дл_15">#REF!</definedName>
    <definedName name="дл_16" localSheetId="9">#REF!</definedName>
    <definedName name="дл_16">#REF!</definedName>
    <definedName name="дл_17" localSheetId="9">#REF!</definedName>
    <definedName name="дл_17">#REF!</definedName>
    <definedName name="дл_18" localSheetId="9">#REF!</definedName>
    <definedName name="дл_18">#REF!</definedName>
    <definedName name="дл_19" localSheetId="9">#REF!</definedName>
    <definedName name="дл_19">#REF!</definedName>
    <definedName name="дл_2" localSheetId="9">#REF!</definedName>
    <definedName name="дл_2">#REF!</definedName>
    <definedName name="дл_20" localSheetId="9">#REF!</definedName>
    <definedName name="дл_20">#REF!</definedName>
    <definedName name="дл_21" localSheetId="9">#REF!</definedName>
    <definedName name="дл_21">#REF!</definedName>
    <definedName name="дл_49" localSheetId="9">#REF!</definedName>
    <definedName name="дл_49">#REF!</definedName>
    <definedName name="дл_50" localSheetId="9">#REF!</definedName>
    <definedName name="дл_50">#REF!</definedName>
    <definedName name="дл_51" localSheetId="9">#REF!</definedName>
    <definedName name="дл_51">#REF!</definedName>
    <definedName name="дл_52" localSheetId="9">#REF!</definedName>
    <definedName name="дл_52">#REF!</definedName>
    <definedName name="дл_53" localSheetId="9">#REF!</definedName>
    <definedName name="дл_53">#REF!</definedName>
    <definedName name="дл_54" localSheetId="9">#REF!</definedName>
    <definedName name="дл_54">#REF!</definedName>
    <definedName name="дл_6" localSheetId="9">#REF!</definedName>
    <definedName name="дл_6">#REF!</definedName>
    <definedName name="дл_7" localSheetId="9">#REF!</definedName>
    <definedName name="дл_7">#REF!</definedName>
    <definedName name="дл_8" localSheetId="9">#REF!</definedName>
    <definedName name="дл_8">#REF!</definedName>
    <definedName name="дл_9" localSheetId="9">#REF!</definedName>
    <definedName name="дл_9">#REF!</definedName>
    <definedName name="Длинна_границы" localSheetId="9">#REF!</definedName>
    <definedName name="Длинна_границы">#REF!</definedName>
    <definedName name="Длинна_трассы" localSheetId="9">#REF!</definedName>
    <definedName name="Длинна_трассы">#REF!</definedName>
    <definedName name="ДЛО" localSheetId="9">#REF!</definedName>
    <definedName name="ДЛО" localSheetId="10">#REF!</definedName>
    <definedName name="ДЛО">#REF!</definedName>
    <definedName name="доп" hidden="1">{#N/A,#N/A,TRUE,"Смета на пасс. обор. №1"}</definedName>
    <definedName name="доп_1" hidden="1">{#N/A,#N/A,TRUE,"Смета на пасс. обор. №1"}</definedName>
    <definedName name="дп" localSheetId="9">#REF!</definedName>
    <definedName name="дп" localSheetId="10">#REF!</definedName>
    <definedName name="дп">#REF!</definedName>
    <definedName name="ДСК" localSheetId="9">[1]топография!#REF!</definedName>
    <definedName name="ДСК">[1]топография!#REF!</definedName>
    <definedName name="дэ" localSheetId="9">#REF!</definedName>
    <definedName name="дэ" localSheetId="10">#REF!</definedName>
    <definedName name="дэ">#REF!</definedName>
    <definedName name="ен" hidden="1">{#N/A,#N/A,TRUE,"Смета на пасс. обор. №1"}</definedName>
    <definedName name="ен_1" hidden="1">{#N/A,#N/A,TRUE,"Смета на пасс. обор. №1"}</definedName>
    <definedName name="жж">[9]Вспомогательный!$D$80</definedName>
    <definedName name="жж_1" hidden="1">{#N/A,#N/A,TRUE,"Смета на пасс. обор. №1"}</definedName>
    <definedName name="жжж" localSheetId="9">#REF!</definedName>
    <definedName name="жжж">#REF!</definedName>
    <definedName name="жл" localSheetId="9">#REF!</definedName>
    <definedName name="жл">#REF!</definedName>
    <definedName name="жпф" localSheetId="9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Заказчик" localSheetId="9">#REF!</definedName>
    <definedName name="Заказчик">#REF!</definedName>
    <definedName name="Зимнее_удорожание">[11]Коэфф!$B$1</definedName>
    <definedName name="зол" localSheetId="9">#REF!</definedName>
    <definedName name="зол">#REF!</definedName>
    <definedName name="зол_1" localSheetId="9">#REF!</definedName>
    <definedName name="зол_1">#REF!</definedName>
    <definedName name="зол_10" localSheetId="9">#REF!</definedName>
    <definedName name="зол_10">#REF!</definedName>
    <definedName name="зол_11" localSheetId="9">#REF!</definedName>
    <definedName name="зол_11">#REF!</definedName>
    <definedName name="зол_12" localSheetId="9">#REF!</definedName>
    <definedName name="зол_12">#REF!</definedName>
    <definedName name="зол_13" localSheetId="9">#REF!</definedName>
    <definedName name="зол_13">#REF!</definedName>
    <definedName name="зол_14" localSheetId="9">#REF!</definedName>
    <definedName name="зол_14">#REF!</definedName>
    <definedName name="зол_15" localSheetId="9">#REF!</definedName>
    <definedName name="зол_15">#REF!</definedName>
    <definedName name="зол_16" localSheetId="9">#REF!</definedName>
    <definedName name="зол_16">#REF!</definedName>
    <definedName name="зол_17" localSheetId="9">#REF!</definedName>
    <definedName name="зол_17">#REF!</definedName>
    <definedName name="зол_18" localSheetId="9">#REF!</definedName>
    <definedName name="зол_18">#REF!</definedName>
    <definedName name="зол_19" localSheetId="9">#REF!</definedName>
    <definedName name="зол_19">#REF!</definedName>
    <definedName name="зол_2" localSheetId="9">#REF!</definedName>
    <definedName name="зол_2">#REF!</definedName>
    <definedName name="зол_20" localSheetId="9">#REF!</definedName>
    <definedName name="зол_20">#REF!</definedName>
    <definedName name="зол_21" localSheetId="9">#REF!</definedName>
    <definedName name="зол_21">#REF!</definedName>
    <definedName name="зол_49" localSheetId="9">#REF!</definedName>
    <definedName name="зол_49">#REF!</definedName>
    <definedName name="зол_50" localSheetId="9">#REF!</definedName>
    <definedName name="зол_50">#REF!</definedName>
    <definedName name="зол_51" localSheetId="9">#REF!</definedName>
    <definedName name="зол_51">#REF!</definedName>
    <definedName name="зол_52" localSheetId="9">#REF!</definedName>
    <definedName name="зол_52">#REF!</definedName>
    <definedName name="зол_53" localSheetId="9">#REF!</definedName>
    <definedName name="зол_53">#REF!</definedName>
    <definedName name="зол_54" localSheetId="9">#REF!</definedName>
    <definedName name="зол_54">#REF!</definedName>
    <definedName name="зол_6" localSheetId="9">#REF!</definedName>
    <definedName name="зол_6">#REF!</definedName>
    <definedName name="зол_7" localSheetId="9">#REF!</definedName>
    <definedName name="зол_7">#REF!</definedName>
    <definedName name="зол_8" localSheetId="9">#REF!</definedName>
    <definedName name="зол_8">#REF!</definedName>
    <definedName name="зол_9" localSheetId="9">#REF!</definedName>
    <definedName name="зол_9">#REF!</definedName>
    <definedName name="зщ" hidden="1">{#N/A,#N/A,TRUE,"Смета на пасс. обор. №1"}</definedName>
    <definedName name="зщ_1" hidden="1">{#N/A,#N/A,TRUE,"Смета на пасс. обор. №1"}</definedName>
    <definedName name="ии" localSheetId="9">#REF!</definedName>
    <definedName name="ии" localSheetId="10">#REF!</definedName>
    <definedName name="ии">#REF!</definedName>
    <definedName name="ик" localSheetId="9">#REF!</definedName>
    <definedName name="ик">#REF!</definedName>
    <definedName name="инфл" localSheetId="9">#REF!</definedName>
    <definedName name="инфл" localSheetId="10">#REF!</definedName>
    <definedName name="инфл">#REF!</definedName>
    <definedName name="ип" localSheetId="9">#REF!</definedName>
    <definedName name="ип">#REF!</definedName>
    <definedName name="ИПусто" localSheetId="9">#REF!</definedName>
    <definedName name="ИПусто">#REF!</definedName>
    <definedName name="ит" localSheetId="9">#REF!</definedName>
    <definedName name="ит">#REF!</definedName>
    <definedName name="ить" localSheetId="9">#REF!</definedName>
    <definedName name="ить">#REF!</definedName>
    <definedName name="йцйу3йк" localSheetId="9">#REF!</definedName>
    <definedName name="йцйу3йк">#REF!</definedName>
    <definedName name="йцйц">NA()</definedName>
    <definedName name="йцу" localSheetId="9">#REF!</definedName>
    <definedName name="йцу">#REF!</definedName>
    <definedName name="к" localSheetId="9">#REF!</definedName>
    <definedName name="к">#REF!</definedName>
    <definedName name="к_1" hidden="1">{#N/A,#N/A,TRUE,"Смета на пасс. обор. №1"}</definedName>
    <definedName name="к1" localSheetId="9">#REF!</definedName>
    <definedName name="к1" localSheetId="10">#REF!</definedName>
    <definedName name="к1">#REF!</definedName>
    <definedName name="к10" localSheetId="9">#REF!</definedName>
    <definedName name="к10" localSheetId="10">#REF!</definedName>
    <definedName name="к10">#REF!</definedName>
    <definedName name="к101" localSheetId="9">#REF!</definedName>
    <definedName name="к101" localSheetId="10">#REF!</definedName>
    <definedName name="к101">#REF!</definedName>
    <definedName name="К105" localSheetId="9">#REF!</definedName>
    <definedName name="К105">#REF!</definedName>
    <definedName name="к11" localSheetId="9">#REF!</definedName>
    <definedName name="к11">#REF!</definedName>
    <definedName name="к12" localSheetId="9">#REF!</definedName>
    <definedName name="к12">#REF!</definedName>
    <definedName name="к13" localSheetId="9">#REF!</definedName>
    <definedName name="к13">#REF!</definedName>
    <definedName name="к14" localSheetId="9">#REF!</definedName>
    <definedName name="к14">#REF!</definedName>
    <definedName name="к15" localSheetId="9">#REF!</definedName>
    <definedName name="к15">#REF!</definedName>
    <definedName name="к16" localSheetId="9">#REF!</definedName>
    <definedName name="к16">#REF!</definedName>
    <definedName name="к17" localSheetId="9">#REF!</definedName>
    <definedName name="к17">#REF!</definedName>
    <definedName name="к18" localSheetId="9">#REF!</definedName>
    <definedName name="к18">#REF!</definedName>
    <definedName name="к19" localSheetId="9">#REF!</definedName>
    <definedName name="к19">#REF!</definedName>
    <definedName name="к2" localSheetId="9">#REF!</definedName>
    <definedName name="к2">#REF!</definedName>
    <definedName name="к20" localSheetId="9">#REF!</definedName>
    <definedName name="к20">#REF!</definedName>
    <definedName name="к21" localSheetId="9">#REF!</definedName>
    <definedName name="к21">#REF!</definedName>
    <definedName name="к22" localSheetId="9">#REF!</definedName>
    <definedName name="к22">#REF!</definedName>
    <definedName name="к23" localSheetId="9">#REF!</definedName>
    <definedName name="к23">#REF!</definedName>
    <definedName name="к231" localSheetId="9">#REF!</definedName>
    <definedName name="к231">#REF!</definedName>
    <definedName name="к24" localSheetId="9">#REF!</definedName>
    <definedName name="к24">#REF!</definedName>
    <definedName name="к25" localSheetId="9">#REF!</definedName>
    <definedName name="к25">#REF!</definedName>
    <definedName name="к26" localSheetId="9">#REF!</definedName>
    <definedName name="к26">#REF!</definedName>
    <definedName name="к27" localSheetId="9">#REF!</definedName>
    <definedName name="к27">#REF!</definedName>
    <definedName name="к28" localSheetId="9">#REF!</definedName>
    <definedName name="к28">#REF!</definedName>
    <definedName name="к29" localSheetId="9">#REF!</definedName>
    <definedName name="к29">#REF!</definedName>
    <definedName name="к2п" localSheetId="9">#REF!</definedName>
    <definedName name="к2п">#REF!</definedName>
    <definedName name="к3" localSheetId="9">#REF!</definedName>
    <definedName name="к3">#REF!</definedName>
    <definedName name="к30" localSheetId="9">#REF!</definedName>
    <definedName name="к30">#REF!</definedName>
    <definedName name="к3п" localSheetId="9">#REF!</definedName>
    <definedName name="к3п">#REF!</definedName>
    <definedName name="к5" localSheetId="9">#REF!</definedName>
    <definedName name="к5">#REF!</definedName>
    <definedName name="к6" localSheetId="9">#REF!</definedName>
    <definedName name="к6">#REF!</definedName>
    <definedName name="к7" localSheetId="9">#REF!</definedName>
    <definedName name="к7">#REF!</definedName>
    <definedName name="к8" localSheetId="9">#REF!</definedName>
    <definedName name="к8">#REF!</definedName>
    <definedName name="к9" localSheetId="9">#REF!</definedName>
    <definedName name="к9">#REF!</definedName>
    <definedName name="кака" localSheetId="9">#REF!</definedName>
    <definedName name="кака">#REF!</definedName>
    <definedName name="калплан" localSheetId="9">#REF!</definedName>
    <definedName name="калплан">#REF!</definedName>
    <definedName name="Кам_стац" localSheetId="9">#REF!</definedName>
    <definedName name="Кам_стац">#REF!</definedName>
    <definedName name="Камер_эксп_усл" localSheetId="9">#REF!</definedName>
    <definedName name="Камер_эксп_усл">#REF!</definedName>
    <definedName name="КАТ1" localSheetId="9">'[16]Смета-Т'!#REF!</definedName>
    <definedName name="КАТ1">'[16]Смета-Т'!#REF!</definedName>
    <definedName name="Категория_сложности" localSheetId="9">#REF!</definedName>
    <definedName name="Категория_сложности">#REF!</definedName>
    <definedName name="катя" localSheetId="9">#REF!</definedName>
    <definedName name="катя">#REF!</definedName>
    <definedName name="кгкг" localSheetId="9">#REF!</definedName>
    <definedName name="кгкг">#REF!</definedName>
    <definedName name="кеке" localSheetId="9">#REF!</definedName>
    <definedName name="кеке">#REF!</definedName>
    <definedName name="кенроолтьб" localSheetId="9">#REF!</definedName>
    <definedName name="кенроолтьб">#REF!</definedName>
    <definedName name="ккее" localSheetId="9">#REF!</definedName>
    <definedName name="ккее">#REF!</definedName>
    <definedName name="ккк" localSheetId="9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ига" localSheetId="9">#REF!</definedName>
    <definedName name="книга">#REF!</definedName>
    <definedName name="Количество_землепользователей" localSheetId="9">#REF!</definedName>
    <definedName name="Количество_землепользователей">#REF!</definedName>
    <definedName name="Количество_контуров" localSheetId="9">#REF!</definedName>
    <definedName name="Количество_контуров">#REF!</definedName>
    <definedName name="Количество_культур" localSheetId="9">#REF!</definedName>
    <definedName name="Количество_культур">#REF!</definedName>
    <definedName name="Количество_планшетов" localSheetId="9">#REF!</definedName>
    <definedName name="Количество_планшетов">#REF!</definedName>
    <definedName name="Количество_предприятий" localSheetId="9">#REF!</definedName>
    <definedName name="Количество_предприятий">#REF!</definedName>
    <definedName name="Количество_согласований" localSheetId="9">#REF!</definedName>
    <definedName name="Количество_согласований">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 localSheetId="9">#REF!</definedName>
    <definedName name="команд1">#REF!</definedName>
    <definedName name="командировки" hidden="1">{#N/A,#N/A,TRUE,"Смета на пасс. обор. №1"}</definedName>
    <definedName name="Командировочные_расходы" localSheetId="9">#REF!</definedName>
    <definedName name="Командировочные_расходы">#REF!</definedName>
    <definedName name="конкурс" localSheetId="9">#REF!</definedName>
    <definedName name="конкурс" localSheetId="10">#REF!</definedName>
    <definedName name="конкурс">#REF!</definedName>
    <definedName name="Конф" localSheetId="9">#REF!</definedName>
    <definedName name="Конф">#REF!</definedName>
    <definedName name="Конф_49" localSheetId="9">#REF!</definedName>
    <definedName name="Конф_49">#REF!</definedName>
    <definedName name="Конф_50" localSheetId="9">#REF!</definedName>
    <definedName name="Конф_50">#REF!</definedName>
    <definedName name="Конф_51" localSheetId="9">#REF!</definedName>
    <definedName name="Конф_51">#REF!</definedName>
    <definedName name="Конф_52" localSheetId="9">#REF!</definedName>
    <definedName name="Конф_52">#REF!</definedName>
    <definedName name="Конф_53" localSheetId="9">#REF!</definedName>
    <definedName name="Конф_53">#REF!</definedName>
    <definedName name="Конф_54" localSheetId="9">#REF!</definedName>
    <definedName name="Конф_54">#REF!</definedName>
    <definedName name="конфл" localSheetId="9">#REF!</definedName>
    <definedName name="конфл">#REF!</definedName>
    <definedName name="конфл_49" localSheetId="9">#REF!</definedName>
    <definedName name="конфл_49">#REF!</definedName>
    <definedName name="конфл_50" localSheetId="9">#REF!</definedName>
    <definedName name="конфл_50">#REF!</definedName>
    <definedName name="конфл_51" localSheetId="9">#REF!</definedName>
    <definedName name="конфл_51">#REF!</definedName>
    <definedName name="конфл_52" localSheetId="9">#REF!</definedName>
    <definedName name="конфл_52">#REF!</definedName>
    <definedName name="конфл_53" localSheetId="9">#REF!</definedName>
    <definedName name="конфл_53">#REF!</definedName>
    <definedName name="конфл_54" localSheetId="9">#REF!</definedName>
    <definedName name="конфл_54">#REF!</definedName>
    <definedName name="конфл2" localSheetId="9">#REF!</definedName>
    <definedName name="конфл2">#REF!</definedName>
    <definedName name="конфл2_49" localSheetId="9">#REF!</definedName>
    <definedName name="конфл2_49">#REF!</definedName>
    <definedName name="конфл2_50" localSheetId="9">#REF!</definedName>
    <definedName name="конфл2_50">#REF!</definedName>
    <definedName name="конфл2_51" localSheetId="9">#REF!</definedName>
    <definedName name="конфл2_51">#REF!</definedName>
    <definedName name="конфл2_52" localSheetId="9">#REF!</definedName>
    <definedName name="конфл2_52">#REF!</definedName>
    <definedName name="конфл2_53" localSheetId="9">#REF!</definedName>
    <definedName name="конфл2_53">#REF!</definedName>
    <definedName name="конфл2_54" localSheetId="9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неева" localSheetId="9">#REF!</definedName>
    <definedName name="Корнеева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[11]Коэфф!$B$4</definedName>
    <definedName name="Коэффициент" localSheetId="9">#REF!</definedName>
    <definedName name="Коэффициент">#REF!</definedName>
    <definedName name="кп" localSheetId="9">#REF!</definedName>
    <definedName name="кп" localSheetId="10">#REF!</definedName>
    <definedName name="кп">#REF!</definedName>
    <definedName name="Крек">'[8]Лист опроса'!$B$17</definedName>
    <definedName name="Крп">'[8]Лист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 localSheetId="9">#REF!</definedName>
    <definedName name="куку">#REF!</definedName>
    <definedName name="Курган" localSheetId="9">#REF!</definedName>
    <definedName name="Курган">#REF!</definedName>
    <definedName name="курорты" localSheetId="9">#REF!</definedName>
    <definedName name="курорты" localSheetId="10">#REF!</definedName>
    <definedName name="курорты">#REF!</definedName>
    <definedName name="Курс">[11]Коэфф!$B$3</definedName>
    <definedName name="Курс_доллара">'[17]Курс доллара'!$A$2</definedName>
    <definedName name="Кэл">'[8]Лист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9">#REF!</definedName>
    <definedName name="лаб_иссл" localSheetId="10">#REF!</definedName>
    <definedName name="лаб_иссл">#REF!</definedName>
    <definedName name="Лаб_стац" localSheetId="9">#REF!</definedName>
    <definedName name="Лаб_стац" localSheetId="10">#REF!</definedName>
    <definedName name="Лаб_стац">#REF!</definedName>
    <definedName name="Лаб_эксп_усл" localSheetId="9">#REF!</definedName>
    <definedName name="Лаб_эксп_усл" localSheetId="10">#REF!</definedName>
    <definedName name="Лаб_эксп_усл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л">[9]Вспомогательный!$D$78</definedName>
    <definedName name="ллдж" localSheetId="9">#REF!</definedName>
    <definedName name="ллдж">#REF!</definedName>
    <definedName name="ло" localSheetId="9">#REF!</definedName>
    <definedName name="ло">#REF!</definedName>
    <definedName name="лол" localSheetId="9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т" hidden="1">{#N/A,#N/A,TRUE,"Смета на пасс. обор. №1"}</definedName>
    <definedName name="лот_1" hidden="1">{#N/A,#N/A,TRUE,"Смета на пасс. обор. №1"}</definedName>
    <definedName name="Лс" localSheetId="9">#REF!</definedName>
    <definedName name="Лс">#REF!</definedName>
    <definedName name="Махачкала" localSheetId="9">#REF!</definedName>
    <definedName name="Махачкала">#REF!</definedName>
    <definedName name="Махачкала_1" localSheetId="9">#REF!</definedName>
    <definedName name="Махачкала_1">#REF!</definedName>
    <definedName name="Махачкала_2" localSheetId="9">#REF!</definedName>
    <definedName name="Махачкала_2">#REF!</definedName>
    <definedName name="Махачкала_22" localSheetId="9">#REF!</definedName>
    <definedName name="Махачкала_22">#REF!</definedName>
    <definedName name="Махачкала_49" localSheetId="9">#REF!</definedName>
    <definedName name="Махачкала_49">#REF!</definedName>
    <definedName name="Махачкала_5" localSheetId="9">#REF!</definedName>
    <definedName name="Махачкала_5">#REF!</definedName>
    <definedName name="Махачкала_50" localSheetId="9">#REF!</definedName>
    <definedName name="Махачкала_50">#REF!</definedName>
    <definedName name="Махачкала_51" localSheetId="9">#REF!</definedName>
    <definedName name="Махачкала_51">#REF!</definedName>
    <definedName name="Махачкала_52" localSheetId="9">#REF!</definedName>
    <definedName name="Махачкала_52">#REF!</definedName>
    <definedName name="Махачкала_53" localSheetId="9">#REF!</definedName>
    <definedName name="Махачкала_53">#REF!</definedName>
    <definedName name="Махачкала_54" localSheetId="9">#REF!</definedName>
    <definedName name="Махачкала_54">#REF!</definedName>
    <definedName name="Металли_еская_дверца_для_напольного_монтажного_шкафа_VERO__600x600x42U__с_замком_и_клю_ами" localSheetId="9">#REF!</definedName>
    <definedName name="Металли_еская_дверца_для_напольного_монтажного_шкафа_VERO__600x600x42U__с_замком_и_клю_ами">#REF!</definedName>
    <definedName name="мж1">'[18]СметаСводная 1 оч'!$D$6</definedName>
    <definedName name="мир" hidden="1">{#N/A,#N/A,TRUE,"Смета на пасс. обор. №1"}</definedName>
    <definedName name="мир_1" hidden="1">{#N/A,#N/A,TRUE,"Смета на пасс. обор. №1"}</definedName>
    <definedName name="мит" localSheetId="9">#REF!</definedName>
    <definedName name="мит">#REF!</definedName>
    <definedName name="мм" localSheetId="9">#REF!</definedName>
    <definedName name="мм">#REF!</definedName>
    <definedName name="МММММММММ" localSheetId="9">#REF!</definedName>
    <definedName name="МММММММММ">#REF!</definedName>
    <definedName name="Название_проекта" localSheetId="9">#REF!</definedName>
    <definedName name="Название_проекта">#REF!</definedName>
    <definedName name="ндс" localSheetId="9">#REF!</definedName>
    <definedName name="ндс" localSheetId="10">#REF!</definedName>
    <definedName name="ндс">#REF!</definedName>
    <definedName name="неп" localSheetId="9">#REF!</definedName>
    <definedName name="неп">#REF!</definedName>
    <definedName name="неп_1" localSheetId="9">#REF!</definedName>
    <definedName name="неп_1">#REF!</definedName>
    <definedName name="неп_10" localSheetId="9">#REF!</definedName>
    <definedName name="неп_10">#REF!</definedName>
    <definedName name="неп_11" localSheetId="9">#REF!</definedName>
    <definedName name="неп_11">#REF!</definedName>
    <definedName name="неп_12" localSheetId="9">#REF!</definedName>
    <definedName name="неп_12">#REF!</definedName>
    <definedName name="неп_13" localSheetId="9">#REF!</definedName>
    <definedName name="неп_13">#REF!</definedName>
    <definedName name="неп_14" localSheetId="9">#REF!</definedName>
    <definedName name="неп_14">#REF!</definedName>
    <definedName name="неп_15" localSheetId="9">#REF!</definedName>
    <definedName name="неп_15">#REF!</definedName>
    <definedName name="неп_16" localSheetId="9">#REF!</definedName>
    <definedName name="неп_16">#REF!</definedName>
    <definedName name="неп_17" localSheetId="9">#REF!</definedName>
    <definedName name="неп_17">#REF!</definedName>
    <definedName name="неп_18" localSheetId="9">#REF!</definedName>
    <definedName name="неп_18">#REF!</definedName>
    <definedName name="неп_19" localSheetId="9">#REF!</definedName>
    <definedName name="неп_19">#REF!</definedName>
    <definedName name="неп_2" localSheetId="9">#REF!</definedName>
    <definedName name="неп_2">#REF!</definedName>
    <definedName name="неп_20" localSheetId="9">#REF!</definedName>
    <definedName name="неп_20">#REF!</definedName>
    <definedName name="неп_21" localSheetId="9">#REF!</definedName>
    <definedName name="неп_21">#REF!</definedName>
    <definedName name="неп_49" localSheetId="9">#REF!</definedName>
    <definedName name="неп_49">#REF!</definedName>
    <definedName name="неп_50" localSheetId="9">#REF!</definedName>
    <definedName name="неп_50">#REF!</definedName>
    <definedName name="неп_51" localSheetId="9">#REF!</definedName>
    <definedName name="неп_51">#REF!</definedName>
    <definedName name="неп_52" localSheetId="9">#REF!</definedName>
    <definedName name="неп_52">#REF!</definedName>
    <definedName name="неп_53" localSheetId="9">#REF!</definedName>
    <definedName name="неп_53">#REF!</definedName>
    <definedName name="неп_54" localSheetId="9">#REF!</definedName>
    <definedName name="неп_54">#REF!</definedName>
    <definedName name="неп_6" localSheetId="9">#REF!</definedName>
    <definedName name="неп_6">#REF!</definedName>
    <definedName name="неп_7" localSheetId="9">#REF!</definedName>
    <definedName name="неп_7">#REF!</definedName>
    <definedName name="неп_8" localSheetId="9">#REF!</definedName>
    <definedName name="неп_8">#REF!</definedName>
    <definedName name="неп_9" localSheetId="9">#REF!</definedName>
    <definedName name="неп_9">#REF!</definedName>
    <definedName name="Непредв">[11]Коэфф!$B$7</definedName>
    <definedName name="ННОвгород" localSheetId="9">#REF!</definedName>
    <definedName name="ННОвгород">#REF!</definedName>
    <definedName name="ННОвгород_1" localSheetId="9">#REF!</definedName>
    <definedName name="ННОвгород_1">#REF!</definedName>
    <definedName name="ННОвгород_2" localSheetId="9">#REF!</definedName>
    <definedName name="ННОвгород_2">#REF!</definedName>
    <definedName name="ННОвгород_22" localSheetId="9">#REF!</definedName>
    <definedName name="ННОвгород_22">#REF!</definedName>
    <definedName name="ННОвгород_49" localSheetId="9">#REF!</definedName>
    <definedName name="ННОвгород_49">#REF!</definedName>
    <definedName name="ННОвгород_5" localSheetId="9">#REF!</definedName>
    <definedName name="ННОвгород_5">#REF!</definedName>
    <definedName name="ННОвгород_50" localSheetId="9">#REF!</definedName>
    <definedName name="ННОвгород_50">#REF!</definedName>
    <definedName name="ННОвгород_51" localSheetId="9">#REF!</definedName>
    <definedName name="ННОвгород_51">#REF!</definedName>
    <definedName name="ННОвгород_52" localSheetId="9">#REF!</definedName>
    <definedName name="ННОвгород_52">#REF!</definedName>
    <definedName name="ННОвгород_53" localSheetId="9">#REF!</definedName>
    <definedName name="ННОвгород_53">#REF!</definedName>
    <definedName name="ННОвгород_54" localSheetId="9">#REF!</definedName>
    <definedName name="ННОвгород_54">#REF!</definedName>
    <definedName name="Номер_договора" localSheetId="9">#REF!</definedName>
    <definedName name="Номер_договора">#REF!</definedName>
    <definedName name="Нсапк">'[8]Лист опроса'!$B$34</definedName>
    <definedName name="Нсстр">'[8]Лист опроса'!$B$32</definedName>
    <definedName name="о" localSheetId="9">#REF!</definedName>
    <definedName name="о">#REF!</definedName>
    <definedName name="_xlnm.Print_Area" localSheetId="5">'Cводная смета ПИР'!$A$1:$G$26</definedName>
    <definedName name="_xlnm.Print_Area" localSheetId="3">НМЦ!$A$1:$E$20</definedName>
    <definedName name="_xlnm.Print_Area" localSheetId="4">НМЦК!$A$1:$H$55</definedName>
    <definedName name="_xlnm.Print_Area" localSheetId="1">Пояснительная!$A$1:$C$21</definedName>
    <definedName name="_xlnm.Print_Area" localSheetId="2">Протокол!$A$1:$K$29</definedName>
    <definedName name="_xlnm.Print_Area" localSheetId="6">'Экспертиза ПД и ИЗ (справочно)'!$A$1:$H$21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ъекты" localSheetId="9">#REF!</definedName>
    <definedName name="Объекты">#REF!</definedName>
    <definedName name="объем">#N/A</definedName>
    <definedName name="объем___0" localSheetId="9">#REF!</definedName>
    <definedName name="объем___0">#REF!</definedName>
    <definedName name="объем___0___0" localSheetId="9">#REF!</definedName>
    <definedName name="объем___0___0">#REF!</definedName>
    <definedName name="объем___0___0___0" localSheetId="9">#REF!</definedName>
    <definedName name="объем___0___0___0">#REF!</definedName>
    <definedName name="объем___0___0___0___0" localSheetId="9">#REF!</definedName>
    <definedName name="объем___0___0___0___0">#REF!</definedName>
    <definedName name="объем___0___0___2" localSheetId="9">#REF!</definedName>
    <definedName name="объем___0___0___2">#REF!</definedName>
    <definedName name="объем___0___0___3" localSheetId="9">#REF!</definedName>
    <definedName name="объем___0___0___3">#REF!</definedName>
    <definedName name="объем___0___0___4" localSheetId="9">#REF!</definedName>
    <definedName name="объем___0___0___4">#REF!</definedName>
    <definedName name="объем___0___1" localSheetId="9">#REF!</definedName>
    <definedName name="объем___0___1">#REF!</definedName>
    <definedName name="объем___0___10" localSheetId="9">#REF!</definedName>
    <definedName name="объем___0___10">#REF!</definedName>
    <definedName name="объем___0___12" localSheetId="9">#REF!</definedName>
    <definedName name="объем___0___12">#REF!</definedName>
    <definedName name="объем___0___2" localSheetId="9">#REF!</definedName>
    <definedName name="объем___0___2">#REF!</definedName>
    <definedName name="объем___0___2___0" localSheetId="9">#REF!</definedName>
    <definedName name="объем___0___2___0">#REF!</definedName>
    <definedName name="объем___0___3" localSheetId="9">#REF!</definedName>
    <definedName name="объем___0___3">#REF!</definedName>
    <definedName name="объем___0___4" localSheetId="9">#REF!</definedName>
    <definedName name="объем___0___4">#REF!</definedName>
    <definedName name="объем___0___5" localSheetId="9">#REF!</definedName>
    <definedName name="объем___0___5">#REF!</definedName>
    <definedName name="объем___0___6" localSheetId="9">#REF!</definedName>
    <definedName name="объем___0___6">#REF!</definedName>
    <definedName name="объем___0___8" localSheetId="9">#REF!</definedName>
    <definedName name="объем___0___8">#REF!</definedName>
    <definedName name="объем___1" localSheetId="9">#REF!</definedName>
    <definedName name="объем___1">#REF!</definedName>
    <definedName name="объем___1___0" localSheetId="9">#REF!</definedName>
    <definedName name="объем___1___0">#REF!</definedName>
    <definedName name="объем___10" localSheetId="9">#REF!</definedName>
    <definedName name="объем___10">#REF!</definedName>
    <definedName name="объем___10___0">NA()</definedName>
    <definedName name="объем___10___0___0" localSheetId="9">#REF!</definedName>
    <definedName name="объем___10___0___0">#REF!</definedName>
    <definedName name="объем___10___1" localSheetId="9">#REF!</definedName>
    <definedName name="объем___10___1">#REF!</definedName>
    <definedName name="объем___10___10" localSheetId="9">#REF!</definedName>
    <definedName name="объем___10___10">#REF!</definedName>
    <definedName name="объем___10___12" localSheetId="9">#REF!</definedName>
    <definedName name="объем___10___12">#REF!</definedName>
    <definedName name="объем___10___2">NA()</definedName>
    <definedName name="объем___10___4">NA()</definedName>
    <definedName name="объем___10___6">NA()</definedName>
    <definedName name="объем___10___8">NA()</definedName>
    <definedName name="объем___11" localSheetId="9">#REF!</definedName>
    <definedName name="объем___11">#REF!</definedName>
    <definedName name="объем___11___0">NA()</definedName>
    <definedName name="объем___11___10" localSheetId="9">#REF!</definedName>
    <definedName name="объем___11___10">#REF!</definedName>
    <definedName name="объем___11___2" localSheetId="9">#REF!</definedName>
    <definedName name="объем___11___2">#REF!</definedName>
    <definedName name="объем___11___4" localSheetId="9">#REF!</definedName>
    <definedName name="объем___11___4">#REF!</definedName>
    <definedName name="объем___11___6" localSheetId="9">#REF!</definedName>
    <definedName name="объем___11___6">#REF!</definedName>
    <definedName name="объем___11___8" localSheetId="9">#REF!</definedName>
    <definedName name="объем___11___8">#REF!</definedName>
    <definedName name="объем___12">NA()</definedName>
    <definedName name="объем___2" localSheetId="9">#REF!</definedName>
    <definedName name="объем___2">#REF!</definedName>
    <definedName name="объем___2___0" localSheetId="9">#REF!</definedName>
    <definedName name="объем___2___0">#REF!</definedName>
    <definedName name="объем___2___0___0" localSheetId="9">#REF!</definedName>
    <definedName name="объем___2___0___0">#REF!</definedName>
    <definedName name="объем___2___0___0___0" localSheetId="9">#REF!</definedName>
    <definedName name="объем___2___0___0___0">#REF!</definedName>
    <definedName name="объем___2___1" localSheetId="9">#REF!</definedName>
    <definedName name="объем___2___1">#REF!</definedName>
    <definedName name="объем___2___10" localSheetId="9">#REF!</definedName>
    <definedName name="объем___2___10">#REF!</definedName>
    <definedName name="объем___2___12" localSheetId="9">#REF!</definedName>
    <definedName name="объем___2___12">#REF!</definedName>
    <definedName name="объем___2___2" localSheetId="9">#REF!</definedName>
    <definedName name="объем___2___2">#REF!</definedName>
    <definedName name="объем___2___3" localSheetId="9">#REF!</definedName>
    <definedName name="объем___2___3">#REF!</definedName>
    <definedName name="объем___2___4" localSheetId="9">#REF!</definedName>
    <definedName name="объем___2___4">#REF!</definedName>
    <definedName name="объем___2___6" localSheetId="9">#REF!</definedName>
    <definedName name="объем___2___6">#REF!</definedName>
    <definedName name="объем___2___8" localSheetId="9">#REF!</definedName>
    <definedName name="объем___2___8">#REF!</definedName>
    <definedName name="объем___3" localSheetId="9">#REF!</definedName>
    <definedName name="объем___3">#REF!</definedName>
    <definedName name="объем___3___0" localSheetId="9">#REF!</definedName>
    <definedName name="объем___3___0">#REF!</definedName>
    <definedName name="объем___3___0___0">NA()</definedName>
    <definedName name="объем___3___10" localSheetId="9">#REF!</definedName>
    <definedName name="объем___3___10">#REF!</definedName>
    <definedName name="объем___3___2" localSheetId="9">#REF!</definedName>
    <definedName name="объем___3___2">#REF!</definedName>
    <definedName name="объем___3___3" localSheetId="9">#REF!</definedName>
    <definedName name="объем___3___3">#REF!</definedName>
    <definedName name="объем___3___4" localSheetId="9">#REF!</definedName>
    <definedName name="объем___3___4">#REF!</definedName>
    <definedName name="объем___3___6" localSheetId="9">#REF!</definedName>
    <definedName name="объем___3___6">#REF!</definedName>
    <definedName name="объем___3___8" localSheetId="9">#REF!</definedName>
    <definedName name="объем___3___8">#REF!</definedName>
    <definedName name="объем___4" localSheetId="9">#REF!</definedName>
    <definedName name="объем___4">#REF!</definedName>
    <definedName name="объем___4___0">NA()</definedName>
    <definedName name="объем___4___0___0" localSheetId="9">#REF!</definedName>
    <definedName name="объем___4___0___0">#REF!</definedName>
    <definedName name="объем___4___0___0___0" localSheetId="9">#REF!</definedName>
    <definedName name="объем___4___0___0___0">#REF!</definedName>
    <definedName name="объем___4___10" localSheetId="9">#REF!</definedName>
    <definedName name="объем___4___10">#REF!</definedName>
    <definedName name="объем___4___12" localSheetId="9">#REF!</definedName>
    <definedName name="объем___4___12">#REF!</definedName>
    <definedName name="объем___4___2" localSheetId="9">#REF!</definedName>
    <definedName name="объем___4___2">#REF!</definedName>
    <definedName name="объем___4___3" localSheetId="9">#REF!</definedName>
    <definedName name="объем___4___3">#REF!</definedName>
    <definedName name="объем___4___4" localSheetId="9">#REF!</definedName>
    <definedName name="объем___4___4">#REF!</definedName>
    <definedName name="объем___4___6" localSheetId="9">#REF!</definedName>
    <definedName name="объем___4___6">#REF!</definedName>
    <definedName name="объем___4___8" localSheetId="9">#REF!</definedName>
    <definedName name="объем___4___8">#REF!</definedName>
    <definedName name="объем___5">NA()</definedName>
    <definedName name="объем___5___0" localSheetId="9">#REF!</definedName>
    <definedName name="объем___5___0">#REF!</definedName>
    <definedName name="объем___5___0___0" localSheetId="9">#REF!</definedName>
    <definedName name="объем___5___0___0">#REF!</definedName>
    <definedName name="объем___5___0___0___0" localSheetId="9">#REF!</definedName>
    <definedName name="объем___5___0___0___0">#REF!</definedName>
    <definedName name="объем___5___3">NA()</definedName>
    <definedName name="объем___6">NA()</definedName>
    <definedName name="объем___6___0" localSheetId="9">#REF!</definedName>
    <definedName name="объем___6___0">#REF!</definedName>
    <definedName name="объем___6___0___0" localSheetId="9">#REF!</definedName>
    <definedName name="объем___6___0___0">#REF!</definedName>
    <definedName name="объем___6___0___0___0" localSheetId="9">#REF!</definedName>
    <definedName name="объем___6___0___0___0">#REF!</definedName>
    <definedName name="объем___6___1" localSheetId="9">#REF!</definedName>
    <definedName name="объем___6___1">#REF!</definedName>
    <definedName name="объем___6___10" localSheetId="9">#REF!</definedName>
    <definedName name="объем___6___10">#REF!</definedName>
    <definedName name="объем___6___12" localSheetId="9">#REF!</definedName>
    <definedName name="объем___6___12">#REF!</definedName>
    <definedName name="объем___6___2" localSheetId="9">#REF!</definedName>
    <definedName name="объем___6___2">#REF!</definedName>
    <definedName name="объем___6___4" localSheetId="9">#REF!</definedName>
    <definedName name="объем___6___4">#REF!</definedName>
    <definedName name="объем___6___6" localSheetId="9">#REF!</definedName>
    <definedName name="объем___6___6">#REF!</definedName>
    <definedName name="объем___6___8" localSheetId="9">#REF!</definedName>
    <definedName name="объем___6___8">#REF!</definedName>
    <definedName name="объем___7" localSheetId="9">#REF!</definedName>
    <definedName name="объем___7">#REF!</definedName>
    <definedName name="объем___7___0" localSheetId="9">#REF!</definedName>
    <definedName name="объем___7___0">#REF!</definedName>
    <definedName name="объем___7___10" localSheetId="9">#REF!</definedName>
    <definedName name="объем___7___10">#REF!</definedName>
    <definedName name="объем___7___2" localSheetId="9">#REF!</definedName>
    <definedName name="объем___7___2">#REF!</definedName>
    <definedName name="объем___7___4" localSheetId="9">#REF!</definedName>
    <definedName name="объем___7___4">#REF!</definedName>
    <definedName name="объем___7___6" localSheetId="9">#REF!</definedName>
    <definedName name="объем___7___6">#REF!</definedName>
    <definedName name="объем___7___8" localSheetId="9">#REF!</definedName>
    <definedName name="объем___7___8">#REF!</definedName>
    <definedName name="объем___8" localSheetId="9">#REF!</definedName>
    <definedName name="объем___8">#REF!</definedName>
    <definedName name="объем___8___0" localSheetId="9">#REF!</definedName>
    <definedName name="объем___8___0">#REF!</definedName>
    <definedName name="объем___8___0___0" localSheetId="9">#REF!</definedName>
    <definedName name="объем___8___0___0">#REF!</definedName>
    <definedName name="объем___8___0___0___0" localSheetId="9">#REF!</definedName>
    <definedName name="объем___8___0___0___0">#REF!</definedName>
    <definedName name="объем___8___1" localSheetId="9">#REF!</definedName>
    <definedName name="объем___8___1">#REF!</definedName>
    <definedName name="объем___8___10" localSheetId="9">#REF!</definedName>
    <definedName name="объем___8___10">#REF!</definedName>
    <definedName name="объем___8___12" localSheetId="9">#REF!</definedName>
    <definedName name="объем___8___12">#REF!</definedName>
    <definedName name="объем___8___2" localSheetId="9">#REF!</definedName>
    <definedName name="объем___8___2">#REF!</definedName>
    <definedName name="объем___8___4" localSheetId="9">#REF!</definedName>
    <definedName name="объем___8___4">#REF!</definedName>
    <definedName name="объем___8___6" localSheetId="9">#REF!</definedName>
    <definedName name="объем___8___6">#REF!</definedName>
    <definedName name="объем___8___8" localSheetId="9">#REF!</definedName>
    <definedName name="объем___8___8">#REF!</definedName>
    <definedName name="объем___9" localSheetId="9">#REF!</definedName>
    <definedName name="объем___9">#REF!</definedName>
    <definedName name="объем___9___0" localSheetId="9">#REF!</definedName>
    <definedName name="объем___9___0">#REF!</definedName>
    <definedName name="объем___9___0___0" localSheetId="9">#REF!</definedName>
    <definedName name="объем___9___0___0">#REF!</definedName>
    <definedName name="объем___9___0___0___0" localSheetId="9">#REF!</definedName>
    <definedName name="объем___9___0___0___0">#REF!</definedName>
    <definedName name="объем___9___10" localSheetId="9">#REF!</definedName>
    <definedName name="объем___9___10">#REF!</definedName>
    <definedName name="объем___9___2" localSheetId="9">#REF!</definedName>
    <definedName name="объем___9___2">#REF!</definedName>
    <definedName name="объем___9___4" localSheetId="9">#REF!</definedName>
    <definedName name="объем___9___4">#REF!</definedName>
    <definedName name="объем___9___6" localSheetId="9">#REF!</definedName>
    <definedName name="объем___9___6">#REF!</definedName>
    <definedName name="объем___9___8" localSheetId="9">#REF!</definedName>
    <definedName name="объем___9___8">#REF!</definedName>
    <definedName name="объем1" localSheetId="9">#REF!</definedName>
    <definedName name="объем1">#REF!</definedName>
    <definedName name="ог" hidden="1">{#N/A,#N/A,TRUE,"Смета на пасс. обор. №1"}</definedName>
    <definedName name="ог_1" hidden="1">{#N/A,#N/A,TRUE,"Смета на пасс. обор. №1"}</definedName>
    <definedName name="олд" hidden="1">{#N/A,#N/A,TRUE,"Смета на пасс. обор. №1"}</definedName>
    <definedName name="олд_1" hidden="1">{#N/A,#N/A,TRUE,"Смета на пасс. обор. №1"}</definedName>
    <definedName name="олпрол" localSheetId="9">#REF!</definedName>
    <definedName name="олпрол">#REF!</definedName>
    <definedName name="олролрт" localSheetId="9">#REF!</definedName>
    <definedName name="олролрт">#REF!</definedName>
    <definedName name="ОЛЯ" localSheetId="9">#REF!</definedName>
    <definedName name="ОЛЯ">#REF!</definedName>
    <definedName name="ооо" localSheetId="9">#REF!</definedName>
    <definedName name="ооо">#REF!</definedName>
    <definedName name="ООО_НИИПРИИ___Севзапинжтехнология" localSheetId="9">#REF!</definedName>
    <definedName name="ООО_НИИПРИИ___Севзапинжтехнология" localSheetId="10">#REF!</definedName>
    <definedName name="ООО_НИИПРИИ___Севзапинжтехнология">#REF!</definedName>
    <definedName name="оооо" localSheetId="9">#REF!</definedName>
    <definedName name="оооо">#REF!</definedName>
    <definedName name="орп" hidden="1">{#N/A,#N/A,TRUE,"Смета на пасс. обор. №1"}</definedName>
    <definedName name="орп_1" hidden="1">{#N/A,#N/A,TRUE,"Смета на пасс. обор. №1"}</definedName>
    <definedName name="Осн_Камер" localSheetId="9">#REF!</definedName>
    <definedName name="Осн_Камер" localSheetId="10">#REF!</definedName>
    <definedName name="Осн_Камер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[11]Коэфф!$B$6</definedName>
    <definedName name="Отчет" localSheetId="9">#REF!</definedName>
    <definedName name="Отчет" localSheetId="10">#REF!</definedName>
    <definedName name="Отчет">#REF!</definedName>
    <definedName name="п" localSheetId="9">#REF!</definedName>
    <definedName name="п">#REF!</definedName>
    <definedName name="п1111111" localSheetId="9">#REF!</definedName>
    <definedName name="п1111111" localSheetId="10">#REF!</definedName>
    <definedName name="п1111111">#REF!</definedName>
    <definedName name="п45" localSheetId="9">#REF!</definedName>
    <definedName name="п45">#REF!</definedName>
    <definedName name="ПА3" localSheetId="9">#REF!</definedName>
    <definedName name="ПА3">#REF!</definedName>
    <definedName name="ПА4" localSheetId="9">#REF!</definedName>
    <definedName name="ПА4">#REF!</definedName>
    <definedName name="паша" localSheetId="9">#REF!</definedName>
    <definedName name="паша">#REF!</definedName>
    <definedName name="ПБ" localSheetId="9">#REF!</definedName>
    <definedName name="ПБ">#REF!</definedName>
    <definedName name="ПД" localSheetId="9">#REF!</definedName>
    <definedName name="ПД">#REF!</definedName>
    <definedName name="ПереченьДолжностей">[19]Должности!$A$2:$A$31</definedName>
    <definedName name="ПЗ2" localSheetId="9">#REF!</definedName>
    <definedName name="ПЗ2">#REF!</definedName>
    <definedName name="пионер" localSheetId="9">#REF!</definedName>
    <definedName name="пионер" localSheetId="10">#REF!</definedName>
    <definedName name="пионер">#REF!</definedName>
    <definedName name="ПИСС_стац" localSheetId="9">#REF!</definedName>
    <definedName name="ПИСС_стац" localSheetId="10">#REF!</definedName>
    <definedName name="ПИСС_стац">#REF!</definedName>
    <definedName name="ПИСС_эксп" localSheetId="9">#REF!</definedName>
    <definedName name="ПИСС_эксп">#REF!</definedName>
    <definedName name="Пкр">'[8]Лист опроса'!$B$41</definedName>
    <definedName name="План">'[20]Смета 7'!$F$1</definedName>
    <definedName name="Площадь" localSheetId="9">#REF!</definedName>
    <definedName name="Площадь">#REF!</definedName>
    <definedName name="Площадь_нелинейных_объектов" localSheetId="9">#REF!</definedName>
    <definedName name="Площадь_нелинейных_объектов">#REF!</definedName>
    <definedName name="Площадь_планшетов" localSheetId="9">#REF!</definedName>
    <definedName name="Площадь_планшетов">#REF!</definedName>
    <definedName name="пнр" localSheetId="9">#REF!</definedName>
    <definedName name="пнр">#REF!</definedName>
    <definedName name="Полевые" localSheetId="9">#REF!</definedName>
    <definedName name="Полевые" localSheetId="10">#REF!</definedName>
    <definedName name="Полевые">#REF!</definedName>
    <definedName name="Полно" localSheetId="9">#REF!</definedName>
    <definedName name="Полно">#REF!</definedName>
    <definedName name="попр" localSheetId="9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9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9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9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9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2" localSheetId="9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 localSheetId="9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4" localSheetId="9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1" localSheetId="9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0" localSheetId="9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 localSheetId="9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9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9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3" localSheetId="9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9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4" localSheetId="9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5" localSheetId="9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6" localSheetId="9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8" localSheetId="9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1" localSheetId="9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9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3" localSheetId="9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0" localSheetId="9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9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1" localSheetId="9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9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9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1" localSheetId="9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9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9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9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9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9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9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9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9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9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1" localSheetId="9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0" localSheetId="9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 localSheetId="9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9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 localSheetId="9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4" localSheetId="9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6" localSheetId="9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8" localSheetId="9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3" localSheetId="9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9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2" localSheetId="9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10" localSheetId="9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9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 localSheetId="9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 localSheetId="9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6" localSheetId="9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9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4" localSheetId="9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9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9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2" localSheetId="9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4" localSheetId="9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10" localSheetId="9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 localSheetId="9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9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 localSheetId="9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9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4" localSheetId="9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6" localSheetId="9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8" localSheetId="9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9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9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9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9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9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9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1" localSheetId="9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9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 localSheetId="9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9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4" localSheetId="9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6" localSheetId="9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8" localSheetId="9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7" localSheetId="9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9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10" localSheetId="9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9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9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9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9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 localSheetId="9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9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9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9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1" localSheetId="9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9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 localSheetId="9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9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 localSheetId="9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6" localSheetId="9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8" localSheetId="9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9" localSheetId="9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9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9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10" localSheetId="9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9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9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6" localSheetId="9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9">#REF!</definedName>
    <definedName name="Поправочные_коэффициенты_по_письму_Госстроя_от_25.12.90___9___8">#REF!</definedName>
    <definedName name="пор" hidden="1">{#N/A,#N/A,TRUE,"Смета на пасс. обор. №1"}</definedName>
    <definedName name="пор_1" hidden="1">{#N/A,#N/A,TRUE,"Смета на пасс. обор. №1"}</definedName>
    <definedName name="пояснит." localSheetId="9">#REF!</definedName>
    <definedName name="пояснит.">#REF!</definedName>
    <definedName name="ппп" localSheetId="9">#REF!</definedName>
    <definedName name="ппп">#REF!</definedName>
    <definedName name="пппп" localSheetId="9">#REF!</definedName>
    <definedName name="пппп" localSheetId="10">#REF!</definedName>
    <definedName name="пппп">#REF!</definedName>
    <definedName name="пр" localSheetId="9">[1]топография!#REF!</definedName>
    <definedName name="пр" localSheetId="10">[1]топография!#REF!</definedName>
    <definedName name="пр">[1]топография!#REF!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9">#REF!</definedName>
    <definedName name="пробная" localSheetId="10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9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9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мбез" localSheetId="9">[1]топография!#REF!</definedName>
    <definedName name="промбез">[1]топография!#REF!</definedName>
    <definedName name="Промбезоп" localSheetId="9">#REF!</definedName>
    <definedName name="Промбезоп">#REF!</definedName>
    <definedName name="Прот">'[8]Лист опроса'!$B$6</definedName>
    <definedName name="пуск" localSheetId="9">#REF!</definedName>
    <definedName name="пуск">#REF!</definedName>
    <definedName name="р" localSheetId="9">#REF!</definedName>
    <definedName name="р">#REF!</definedName>
    <definedName name="Расчёт1">'[21]Смета 7'!$F$1</definedName>
    <definedName name="ргл" localSheetId="9">#REF!</definedName>
    <definedName name="ргл">#REF!</definedName>
    <definedName name="РД" localSheetId="9">#REF!</definedName>
    <definedName name="РД">#REF!</definedName>
    <definedName name="рек" localSheetId="9">#REF!</definedName>
    <definedName name="рек" localSheetId="10">#REF!</definedName>
    <definedName name="рек">#REF!</definedName>
    <definedName name="рига">'[22]СметаСводная снег'!$E$7</definedName>
    <definedName name="рл" localSheetId="9">[1]топография!#REF!</definedName>
    <definedName name="рл">[1]топография!#REF!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 localSheetId="9">#REF!</definedName>
    <definedName name="роло">#REF!</definedName>
    <definedName name="ропгнлпеглн" localSheetId="9">#REF!</definedName>
    <definedName name="ропгнлпеглн">#REF!</definedName>
    <definedName name="рот" localSheetId="9">#REF!</definedName>
    <definedName name="рот">#REF!</definedName>
    <definedName name="рпв" localSheetId="9">#REF!</definedName>
    <definedName name="рпв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9">#REF!</definedName>
    <definedName name="РРК" localSheetId="10">#REF!</definedName>
    <definedName name="РРК">#REF!</definedName>
    <definedName name="РСЛ" localSheetId="9">#REF!</definedName>
    <definedName name="РСЛ" localSheetId="10">#REF!</definedName>
    <definedName name="РСЛ">#REF!</definedName>
    <definedName name="Руководитель" localSheetId="9">#REF!</definedName>
    <definedName name="Руководитель">#REF!</definedName>
    <definedName name="С" localSheetId="10" hidden="1">{#N/A,#N/A,FALSE,"Шаблон_Спец1"}</definedName>
    <definedName name="С" hidden="1">{#N/A,#N/A,FALSE,"Шаблон_Спец1"}</definedName>
    <definedName name="с_1" hidden="1">{#N/A,#N/A,TRUE,"Смета на пасс. обор. №1"}</definedName>
    <definedName name="с1" localSheetId="9">#REF!</definedName>
    <definedName name="с1">#REF!</definedName>
    <definedName name="с10" localSheetId="9">#REF!</definedName>
    <definedName name="с10">#REF!</definedName>
    <definedName name="с2" localSheetId="9">#REF!</definedName>
    <definedName name="с2">#REF!</definedName>
    <definedName name="с3" localSheetId="9">#REF!</definedName>
    <definedName name="с3">#REF!</definedName>
    <definedName name="с4" localSheetId="9">#REF!</definedName>
    <definedName name="с4">#REF!</definedName>
    <definedName name="с5" localSheetId="9">#REF!</definedName>
    <definedName name="с5">#REF!</definedName>
    <definedName name="с6" localSheetId="9">#REF!</definedName>
    <definedName name="с6">#REF!</definedName>
    <definedName name="с7" localSheetId="9">#REF!</definedName>
    <definedName name="с7">#REF!</definedName>
    <definedName name="с8" localSheetId="9">#REF!</definedName>
    <definedName name="с8">#REF!</definedName>
    <definedName name="с9" localSheetId="9">#REF!</definedName>
    <definedName name="с9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В1" localSheetId="9">#REF!</definedName>
    <definedName name="СВ1" localSheetId="10">#REF!</definedName>
    <definedName name="СВ1">#REF!</definedName>
    <definedName name="Свод1" localSheetId="9">#REF!</definedName>
    <definedName name="Свод1" localSheetId="10">#REF!</definedName>
    <definedName name="Свод1">#REF!</definedName>
    <definedName name="Сводная" localSheetId="9">#REF!</definedName>
    <definedName name="Сводная" localSheetId="10">#REF!</definedName>
    <definedName name="Сводная">#REF!</definedName>
    <definedName name="Сводная_новая1" localSheetId="9">#REF!</definedName>
    <definedName name="Сводная_новая1" localSheetId="10">#REF!</definedName>
    <definedName name="Сводная_новая1">#REF!</definedName>
    <definedName name="Сводная1" localSheetId="9">#REF!</definedName>
    <definedName name="Сводная1">#REF!</definedName>
    <definedName name="Сводно_сметный_расчет" localSheetId="9">#REF!</definedName>
    <definedName name="Сводно_сметный_расчет">#REF!</definedName>
    <definedName name="Сводно_сметный_расчет_49" localSheetId="9">#REF!</definedName>
    <definedName name="Сводно_сметный_расчет_49">#REF!</definedName>
    <definedName name="Сводно_сметный_расчет_50" localSheetId="9">#REF!</definedName>
    <definedName name="Сводно_сметный_расчет_50">#REF!</definedName>
    <definedName name="Сводно_сметный_расчет_51" localSheetId="9">#REF!</definedName>
    <definedName name="Сводно_сметный_расчет_51">#REF!</definedName>
    <definedName name="Сводно_сметный_расчет_52" localSheetId="9">#REF!</definedName>
    <definedName name="Сводно_сметный_расчет_52">#REF!</definedName>
    <definedName name="Сводно_сметный_расчет_53" localSheetId="9">#REF!</definedName>
    <definedName name="Сводно_сметный_расчет_53">#REF!</definedName>
    <definedName name="Сводно_сметный_расчет_54" localSheetId="9">#REF!</definedName>
    <definedName name="Сводно_сметный_расчет_54">#REF!</definedName>
    <definedName name="сврд" localSheetId="9">[1]топография!#REF!</definedName>
    <definedName name="сврд">[1]топография!#REF!</definedName>
    <definedName name="СВсм">[9]Вспомогательный!$D$36</definedName>
    <definedName name="сев" localSheetId="9">#REF!</definedName>
    <definedName name="сев" localSheetId="10">#REF!</definedName>
    <definedName name="сев">#REF!</definedName>
    <definedName name="Север" localSheetId="9">#REF!</definedName>
    <definedName name="Север" localSheetId="10">#REF!</definedName>
    <definedName name="Север">#REF!</definedName>
    <definedName name="СМ" localSheetId="9">#REF!</definedName>
    <definedName name="СМ">#REF!</definedName>
    <definedName name="см.расч.Ставрополь" localSheetId="9">#REF!</definedName>
    <definedName name="см.расч.Ставрополь">#REF!</definedName>
    <definedName name="см.расч.Ставрополь_1" localSheetId="9">#REF!</definedName>
    <definedName name="см.расч.Ставрополь_1">#REF!</definedName>
    <definedName name="см.расч.Ставрополь_2" localSheetId="9">#REF!</definedName>
    <definedName name="см.расч.Ставрополь_2">#REF!</definedName>
    <definedName name="см.расч.Ставрополь_22" localSheetId="9">#REF!</definedName>
    <definedName name="см.расч.Ставрополь_22">#REF!</definedName>
    <definedName name="см.расч.Ставрополь_49" localSheetId="9">#REF!</definedName>
    <definedName name="см.расч.Ставрополь_49">#REF!</definedName>
    <definedName name="см.расч.Ставрополь_5" localSheetId="9">#REF!</definedName>
    <definedName name="см.расч.Ставрополь_5">#REF!</definedName>
    <definedName name="см.расч.Ставрополь_50" localSheetId="9">#REF!</definedName>
    <definedName name="см.расч.Ставрополь_50">#REF!</definedName>
    <definedName name="см.расч.Ставрополь_51" localSheetId="9">#REF!</definedName>
    <definedName name="см.расч.Ставрополь_51">#REF!</definedName>
    <definedName name="см.расч.Ставрополь_52" localSheetId="9">#REF!</definedName>
    <definedName name="см.расч.Ставрополь_52">#REF!</definedName>
    <definedName name="см.расч.Ставрополь_53" localSheetId="9">#REF!</definedName>
    <definedName name="см.расч.Ставрополь_53">#REF!</definedName>
    <definedName name="см.расч.Ставрополь_54" localSheetId="9">#REF!</definedName>
    <definedName name="см.расч.Ставрополь_54">#REF!</definedName>
    <definedName name="см.расчетАстрахань" localSheetId="9">#REF!</definedName>
    <definedName name="см.расчетАстрахань">#REF!</definedName>
    <definedName name="см.расчетАстрахань_1" localSheetId="9">#REF!</definedName>
    <definedName name="см.расчетАстрахань_1">#REF!</definedName>
    <definedName name="см.расчетАстрахань_2" localSheetId="9">#REF!</definedName>
    <definedName name="см.расчетАстрахань_2">#REF!</definedName>
    <definedName name="см.расчетАстрахань_22" localSheetId="9">#REF!</definedName>
    <definedName name="см.расчетАстрахань_22">#REF!</definedName>
    <definedName name="см.расчетАстрахань_49" localSheetId="9">#REF!</definedName>
    <definedName name="см.расчетАстрахань_49">#REF!</definedName>
    <definedName name="см.расчетАстрахань_5" localSheetId="9">#REF!</definedName>
    <definedName name="см.расчетАстрахань_5">#REF!</definedName>
    <definedName name="см.расчетАстрахань_50" localSheetId="9">#REF!</definedName>
    <definedName name="см.расчетАстрахань_50">#REF!</definedName>
    <definedName name="см.расчетАстрахань_51" localSheetId="9">#REF!</definedName>
    <definedName name="см.расчетАстрахань_51">#REF!</definedName>
    <definedName name="см.расчетАстрахань_52" localSheetId="9">#REF!</definedName>
    <definedName name="см.расчетАстрахань_52">#REF!</definedName>
    <definedName name="см.расчетАстрахань_53" localSheetId="9">#REF!</definedName>
    <definedName name="см.расчетАстрахань_53">#REF!</definedName>
    <definedName name="см.расчетАстрахань_54" localSheetId="9">#REF!</definedName>
    <definedName name="см.расчетАстрахань_54">#REF!</definedName>
    <definedName name="см.расчетМахачкала" localSheetId="9">#REF!</definedName>
    <definedName name="см.расчетМахачкала">#REF!</definedName>
    <definedName name="см.расчетМахачкала_1" localSheetId="9">#REF!</definedName>
    <definedName name="см.расчетМахачкала_1">#REF!</definedName>
    <definedName name="см.расчетМахачкала_2" localSheetId="9">#REF!</definedName>
    <definedName name="см.расчетМахачкала_2">#REF!</definedName>
    <definedName name="см.расчетМахачкала_22" localSheetId="9">#REF!</definedName>
    <definedName name="см.расчетМахачкала_22">#REF!</definedName>
    <definedName name="см.расчетМахачкала_49" localSheetId="9">#REF!</definedName>
    <definedName name="см.расчетМахачкала_49">#REF!</definedName>
    <definedName name="см.расчетМахачкала_5" localSheetId="9">#REF!</definedName>
    <definedName name="см.расчетМахачкала_5">#REF!</definedName>
    <definedName name="см.расчетМахачкала_50" localSheetId="9">#REF!</definedName>
    <definedName name="см.расчетМахачкала_50">#REF!</definedName>
    <definedName name="см.расчетМахачкала_51" localSheetId="9">#REF!</definedName>
    <definedName name="см.расчетМахачкала_51">#REF!</definedName>
    <definedName name="см.расчетМахачкала_52" localSheetId="9">#REF!</definedName>
    <definedName name="см.расчетМахачкала_52">#REF!</definedName>
    <definedName name="см.расчетМахачкала_53" localSheetId="9">#REF!</definedName>
    <definedName name="см.расчетМахачкала_53">#REF!</definedName>
    <definedName name="см.расчетМахачкала_54" localSheetId="9">#REF!</definedName>
    <definedName name="см.расчетМахачкала_54">#REF!</definedName>
    <definedName name="см.расчетН.Новгород" localSheetId="9">#REF!</definedName>
    <definedName name="см.расчетН.Новгород">#REF!</definedName>
    <definedName name="см.расчетН.Новгород_1" localSheetId="9">#REF!</definedName>
    <definedName name="см.расчетН.Новгород_1">#REF!</definedName>
    <definedName name="см.расчетН.Новгород_2" localSheetId="9">#REF!</definedName>
    <definedName name="см.расчетН.Новгород_2">#REF!</definedName>
    <definedName name="см.расчетН.Новгород_22" localSheetId="9">#REF!</definedName>
    <definedName name="см.расчетН.Новгород_22">#REF!</definedName>
    <definedName name="см.расчетН.Новгород_49" localSheetId="9">#REF!</definedName>
    <definedName name="см.расчетН.Новгород_49">#REF!</definedName>
    <definedName name="см.расчетН.Новгород_5" localSheetId="9">#REF!</definedName>
    <definedName name="см.расчетН.Новгород_5">#REF!</definedName>
    <definedName name="см.расчетН.Новгород_50" localSheetId="9">#REF!</definedName>
    <definedName name="см.расчетН.Новгород_50">#REF!</definedName>
    <definedName name="см.расчетН.Новгород_51" localSheetId="9">#REF!</definedName>
    <definedName name="см.расчетН.Новгород_51">#REF!</definedName>
    <definedName name="см.расчетН.Новгород_52" localSheetId="9">#REF!</definedName>
    <definedName name="см.расчетН.Новгород_52">#REF!</definedName>
    <definedName name="см.расчетН.Новгород_53" localSheetId="9">#REF!</definedName>
    <definedName name="см.расчетН.Новгород_53">#REF!</definedName>
    <definedName name="см.расчетН.Новгород_54" localSheetId="9">#REF!</definedName>
    <definedName name="см.расчетН.Новгород_54">#REF!</definedName>
    <definedName name="см_конк" localSheetId="9">#REF!</definedName>
    <definedName name="см_конк">#REF!</definedName>
    <definedName name="См6">'[23]Смета 7'!$F$1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hidden="1">{#N/A,#N/A,TRUE,"Смета на пасс. обор. №1"}</definedName>
    <definedName name="смета_1" hidden="1">{#N/A,#N/A,TRUE,"Смета на пасс. обор. №1"}</definedName>
    <definedName name="Смета_2">'[21]Смета 7'!$F$1</definedName>
    <definedName name="смета1" localSheetId="9">#REF!</definedName>
    <definedName name="смета1">#REF!</definedName>
    <definedName name="Смета11">'[24]Смета 7'!$F$1</definedName>
    <definedName name="Смета21">'[25]Смета 7'!$F$1</definedName>
    <definedName name="Смета3">[9]Вспомогательный!$D$78</definedName>
    <definedName name="сми" localSheetId="9">#REF!</definedName>
    <definedName name="сми">#REF!</definedName>
    <definedName name="Согласование" localSheetId="9">#REF!</definedName>
    <definedName name="Согласование">#REF!</definedName>
    <definedName name="содерж." localSheetId="9">#REF!</definedName>
    <definedName name="содерж.">#REF!</definedName>
    <definedName name="Содерж_Осн_Базы" localSheetId="9">#REF!</definedName>
    <definedName name="Содерж_Осн_Базы" localSheetId="10">#REF!</definedName>
    <definedName name="Содерж_Осн_Базы">#REF!</definedName>
    <definedName name="Составитель" localSheetId="9">#REF!</definedName>
    <definedName name="Составитель">#REF!</definedName>
    <definedName name="сп1" localSheetId="9">#REF!</definedName>
    <definedName name="сп1">#REF!</definedName>
    <definedName name="сп2" localSheetId="9">#REF!</definedName>
    <definedName name="сп2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 localSheetId="9">#REF!</definedName>
    <definedName name="ССР">#REF!</definedName>
    <definedName name="ССР_ИИ_Д1_корр" localSheetId="9">#REF!</definedName>
    <definedName name="ССР_ИИ_Д1_корр" localSheetId="10">#REF!</definedName>
    <definedName name="ССР_ИИ_Д1_корр">#REF!</definedName>
    <definedName name="ссс" localSheetId="9">#REF!</definedName>
    <definedName name="ссс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 localSheetId="9">#REF!</definedName>
    <definedName name="Ставрополь">#REF!</definedName>
    <definedName name="Ставрополь_1" localSheetId="9">#REF!</definedName>
    <definedName name="Ставрополь_1">#REF!</definedName>
    <definedName name="Ставрополь_2" localSheetId="9">#REF!</definedName>
    <definedName name="Ставрополь_2">#REF!</definedName>
    <definedName name="Ставрополь_22" localSheetId="9">#REF!</definedName>
    <definedName name="Ставрополь_22">#REF!</definedName>
    <definedName name="Ставрополь_49" localSheetId="9">#REF!</definedName>
    <definedName name="Ставрополь_49">#REF!</definedName>
    <definedName name="Ставрополь_5" localSheetId="9">#REF!</definedName>
    <definedName name="Ставрополь_5">#REF!</definedName>
    <definedName name="Ставрополь_50" localSheetId="9">#REF!</definedName>
    <definedName name="Ставрополь_50">#REF!</definedName>
    <definedName name="Ставрополь_51" localSheetId="9">#REF!</definedName>
    <definedName name="Ставрополь_51">#REF!</definedName>
    <definedName name="Ставрополь_52" localSheetId="9">#REF!</definedName>
    <definedName name="Ставрополь_52">#REF!</definedName>
    <definedName name="Ставрополь_53" localSheetId="9">#REF!</definedName>
    <definedName name="Ставрополь_53">#REF!</definedName>
    <definedName name="Ставрополь_54" localSheetId="9">#REF!</definedName>
    <definedName name="Ставрополь_54">#REF!</definedName>
    <definedName name="Станц10">'[8]Лист опроса'!$B$23</definedName>
    <definedName name="Стр10">'[8]Лист опроса'!$B$24</definedName>
    <definedName name="СтрАУ">'[8]Лист опроса'!$B$12</definedName>
    <definedName name="СтрДУ">'[8]Лист опроса'!$B$11</definedName>
    <definedName name="Стрелки">'[8]Лист опроса'!$B$10</definedName>
    <definedName name="Строительная_полоса" localSheetId="9">#REF!</definedName>
    <definedName name="Строительная_полоса">#REF!</definedName>
    <definedName name="структ." localSheetId="9">#REF!</definedName>
    <definedName name="структ.">#REF!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Т5" localSheetId="9">#REF!</definedName>
    <definedName name="Т5" localSheetId="10">#REF!</definedName>
    <definedName name="Т5">#REF!</definedName>
    <definedName name="Т6" localSheetId="9">#REF!</definedName>
    <definedName name="Т6" localSheetId="10">#REF!</definedName>
    <definedName name="Т6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еодкккккккккккк" localSheetId="9">#REF!</definedName>
    <definedName name="теодкккккккккккк" localSheetId="10">#REF!</definedName>
    <definedName name="теодкккккккккккк">#REF!</definedName>
    <definedName name="топ1" localSheetId="9">#REF!</definedName>
    <definedName name="топ1">#REF!</definedName>
    <definedName name="топ2" localSheetId="9">#REF!</definedName>
    <definedName name="топ2">#REF!</definedName>
    <definedName name="топо" localSheetId="9">#REF!</definedName>
    <definedName name="топо">#REF!</definedName>
    <definedName name="топогр1" localSheetId="9">#REF!</definedName>
    <definedName name="топогр1">#REF!</definedName>
    <definedName name="топограф" localSheetId="9">#REF!</definedName>
    <definedName name="топограф">#REF!</definedName>
    <definedName name="тор" localSheetId="9">#REF!</definedName>
    <definedName name="тор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С1" localSheetId="9">#REF!</definedName>
    <definedName name="ТС1">#REF!</definedName>
    <definedName name="тьбю" localSheetId="9">#REF!</definedName>
    <definedName name="тьбю">#REF!</definedName>
    <definedName name="ТЭО" localSheetId="9">#REF!</definedName>
    <definedName name="ТЭО" localSheetId="10">#REF!</definedName>
    <definedName name="ТЭО">#REF!</definedName>
    <definedName name="ТЭО1" localSheetId="9">#REF!</definedName>
    <definedName name="ТЭО1">#REF!</definedName>
    <definedName name="ТЭО2" localSheetId="9">#REF!</definedName>
    <definedName name="ТЭО2">#REF!</definedName>
    <definedName name="ТЭОДКК" localSheetId="9">#REF!</definedName>
    <definedName name="ТЭОДКК">#REF!</definedName>
    <definedName name="ТЭОДККК" localSheetId="9">#REF!</definedName>
    <definedName name="ТЭОДККК">#REF!</definedName>
    <definedName name="ук" hidden="1">{#N/A,#N/A,TRUE,"Смета на пасс. обор. №1"}</definedName>
    <definedName name="ук_1" hidden="1">{#N/A,#N/A,TRUE,"Смета на пасс. обор. №1"}</definedName>
    <definedName name="уцуц" localSheetId="9">#REF!</definedName>
    <definedName name="уцуц">#REF!</definedName>
    <definedName name="Участок" localSheetId="9">#REF!</definedName>
    <definedName name="Участок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фыв" localSheetId="9">#REF!</definedName>
    <definedName name="ффыв">#REF!</definedName>
    <definedName name="фы" localSheetId="9">[1]топография!#REF!</definedName>
    <definedName name="фы">[1]топография!#REF!</definedName>
    <definedName name="фыв" hidden="1">{#N/A,#N/A,TRUE,"Смета на пасс. обор. №1"}</definedName>
    <definedName name="фыв_1" hidden="1">{#N/A,#N/A,TRUE,"Смета на пасс. обор. №1"}</definedName>
    <definedName name="хэ" hidden="1">{#N/A,#N/A,TRUE,"Смета на пасс. обор. №1"}</definedName>
    <definedName name="хэ_1" hidden="1">{#N/A,#N/A,TRUE,"Смета на пасс. обор. №1"}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9">#REF!</definedName>
    <definedName name="цена___0">#REF!</definedName>
    <definedName name="цена___0___0" localSheetId="9">#REF!</definedName>
    <definedName name="цена___0___0">#REF!</definedName>
    <definedName name="цена___0___0___0" localSheetId="9">#REF!</definedName>
    <definedName name="цена___0___0___0">#REF!</definedName>
    <definedName name="цена___0___0___0___0" localSheetId="9">#REF!</definedName>
    <definedName name="цена___0___0___0___0">#REF!</definedName>
    <definedName name="цена___0___0___2" localSheetId="9">#REF!</definedName>
    <definedName name="цена___0___0___2">#REF!</definedName>
    <definedName name="цена___0___0___3" localSheetId="9">#REF!</definedName>
    <definedName name="цена___0___0___3">#REF!</definedName>
    <definedName name="цена___0___0___4" localSheetId="9">#REF!</definedName>
    <definedName name="цена___0___0___4">#REF!</definedName>
    <definedName name="цена___0___1" localSheetId="9">#REF!</definedName>
    <definedName name="цена___0___1">#REF!</definedName>
    <definedName name="цена___0___10" localSheetId="9">#REF!</definedName>
    <definedName name="цена___0___10">#REF!</definedName>
    <definedName name="цена___0___12" localSheetId="9">#REF!</definedName>
    <definedName name="цена___0___12">#REF!</definedName>
    <definedName name="цена___0___2" localSheetId="9">#REF!</definedName>
    <definedName name="цена___0___2">#REF!</definedName>
    <definedName name="цена___0___2___0" localSheetId="9">#REF!</definedName>
    <definedName name="цена___0___2___0">#REF!</definedName>
    <definedName name="цена___0___3" localSheetId="9">#REF!</definedName>
    <definedName name="цена___0___3">#REF!</definedName>
    <definedName name="цена___0___4" localSheetId="9">#REF!</definedName>
    <definedName name="цена___0___4">#REF!</definedName>
    <definedName name="цена___0___5" localSheetId="9">#REF!</definedName>
    <definedName name="цена___0___5">#REF!</definedName>
    <definedName name="цена___0___6" localSheetId="9">#REF!</definedName>
    <definedName name="цена___0___6">#REF!</definedName>
    <definedName name="цена___0___8" localSheetId="9">#REF!</definedName>
    <definedName name="цена___0___8">#REF!</definedName>
    <definedName name="цена___1" localSheetId="9">#REF!</definedName>
    <definedName name="цена___1">#REF!</definedName>
    <definedName name="цена___1___0" localSheetId="9">#REF!</definedName>
    <definedName name="цена___1___0">#REF!</definedName>
    <definedName name="цена___10" localSheetId="9">#REF!</definedName>
    <definedName name="цена___10">#REF!</definedName>
    <definedName name="цена___10___0">NA()</definedName>
    <definedName name="цена___10___0___0" localSheetId="9">#REF!</definedName>
    <definedName name="цена___10___0___0">#REF!</definedName>
    <definedName name="цена___10___1" localSheetId="9">#REF!</definedName>
    <definedName name="цена___10___1">#REF!</definedName>
    <definedName name="цена___10___10" localSheetId="9">#REF!</definedName>
    <definedName name="цена___10___10">#REF!</definedName>
    <definedName name="цена___10___12" localSheetId="9">#REF!</definedName>
    <definedName name="цена___10___12">#REF!</definedName>
    <definedName name="цена___10___2">NA()</definedName>
    <definedName name="цена___10___4">NA()</definedName>
    <definedName name="цена___10___6">NA()</definedName>
    <definedName name="цена___10___8">NA()</definedName>
    <definedName name="цена___11" localSheetId="9">#REF!</definedName>
    <definedName name="цена___11">#REF!</definedName>
    <definedName name="цена___11___0">NA()</definedName>
    <definedName name="цена___11___10" localSheetId="9">#REF!</definedName>
    <definedName name="цена___11___10">#REF!</definedName>
    <definedName name="цена___11___2" localSheetId="9">#REF!</definedName>
    <definedName name="цена___11___2">#REF!</definedName>
    <definedName name="цена___11___4" localSheetId="9">#REF!</definedName>
    <definedName name="цена___11___4">#REF!</definedName>
    <definedName name="цена___11___6" localSheetId="9">#REF!</definedName>
    <definedName name="цена___11___6">#REF!</definedName>
    <definedName name="цена___11___8" localSheetId="9">#REF!</definedName>
    <definedName name="цена___11___8">#REF!</definedName>
    <definedName name="цена___12">NA()</definedName>
    <definedName name="цена___2" localSheetId="9">#REF!</definedName>
    <definedName name="цена___2">#REF!</definedName>
    <definedName name="цена___2___0" localSheetId="9">#REF!</definedName>
    <definedName name="цена___2___0">#REF!</definedName>
    <definedName name="цена___2___0___0" localSheetId="9">#REF!</definedName>
    <definedName name="цена___2___0___0">#REF!</definedName>
    <definedName name="цена___2___0___0___0" localSheetId="9">#REF!</definedName>
    <definedName name="цена___2___0___0___0">#REF!</definedName>
    <definedName name="цена___2___1" localSheetId="9">#REF!</definedName>
    <definedName name="цена___2___1">#REF!</definedName>
    <definedName name="цена___2___10" localSheetId="9">#REF!</definedName>
    <definedName name="цена___2___10">#REF!</definedName>
    <definedName name="цена___2___12" localSheetId="9">#REF!</definedName>
    <definedName name="цена___2___12">#REF!</definedName>
    <definedName name="цена___2___2" localSheetId="9">#REF!</definedName>
    <definedName name="цена___2___2">#REF!</definedName>
    <definedName name="цена___2___3" localSheetId="9">#REF!</definedName>
    <definedName name="цена___2___3">#REF!</definedName>
    <definedName name="цена___2___4" localSheetId="9">#REF!</definedName>
    <definedName name="цена___2___4">#REF!</definedName>
    <definedName name="цена___2___6" localSheetId="9">#REF!</definedName>
    <definedName name="цена___2___6">#REF!</definedName>
    <definedName name="цена___2___8" localSheetId="9">#REF!</definedName>
    <definedName name="цена___2___8">#REF!</definedName>
    <definedName name="цена___3" localSheetId="9">#REF!</definedName>
    <definedName name="цена___3">#REF!</definedName>
    <definedName name="цена___3___0" localSheetId="9">#REF!</definedName>
    <definedName name="цена___3___0">#REF!</definedName>
    <definedName name="цена___3___0___0">NA()</definedName>
    <definedName name="цена___3___10" localSheetId="9">#REF!</definedName>
    <definedName name="цена___3___10">#REF!</definedName>
    <definedName name="цена___3___2" localSheetId="9">#REF!</definedName>
    <definedName name="цена___3___2">#REF!</definedName>
    <definedName name="цена___3___3" localSheetId="9">#REF!</definedName>
    <definedName name="цена___3___3">#REF!</definedName>
    <definedName name="цена___3___4" localSheetId="9">#REF!</definedName>
    <definedName name="цена___3___4">#REF!</definedName>
    <definedName name="цена___3___6" localSheetId="9">#REF!</definedName>
    <definedName name="цена___3___6">#REF!</definedName>
    <definedName name="цена___3___8" localSheetId="9">#REF!</definedName>
    <definedName name="цена___3___8">#REF!</definedName>
    <definedName name="цена___4" localSheetId="9">#REF!</definedName>
    <definedName name="цена___4">#REF!</definedName>
    <definedName name="цена___4___0">NA()</definedName>
    <definedName name="цена___4___0___0" localSheetId="9">#REF!</definedName>
    <definedName name="цена___4___0___0">#REF!</definedName>
    <definedName name="цена___4___0___0___0" localSheetId="9">#REF!</definedName>
    <definedName name="цена___4___0___0___0">#REF!</definedName>
    <definedName name="цена___4___10" localSheetId="9">#REF!</definedName>
    <definedName name="цена___4___10">#REF!</definedName>
    <definedName name="цена___4___12" localSheetId="9">#REF!</definedName>
    <definedName name="цена___4___12">#REF!</definedName>
    <definedName name="цена___4___2" localSheetId="9">#REF!</definedName>
    <definedName name="цена___4___2">#REF!</definedName>
    <definedName name="цена___4___3" localSheetId="9">#REF!</definedName>
    <definedName name="цена___4___3">#REF!</definedName>
    <definedName name="цена___4___4" localSheetId="9">#REF!</definedName>
    <definedName name="цена___4___4">#REF!</definedName>
    <definedName name="цена___4___6" localSheetId="9">#REF!</definedName>
    <definedName name="цена___4___6">#REF!</definedName>
    <definedName name="цена___4___8" localSheetId="9">#REF!</definedName>
    <definedName name="цена___4___8">#REF!</definedName>
    <definedName name="цена___5">NA()</definedName>
    <definedName name="цена___5___0" localSheetId="9">#REF!</definedName>
    <definedName name="цена___5___0">#REF!</definedName>
    <definedName name="цена___5___0___0" localSheetId="9">#REF!</definedName>
    <definedName name="цена___5___0___0">#REF!</definedName>
    <definedName name="цена___5___0___0___0" localSheetId="9">#REF!</definedName>
    <definedName name="цена___5___0___0___0">#REF!</definedName>
    <definedName name="цена___5___3">NA()</definedName>
    <definedName name="цена___6">NA()</definedName>
    <definedName name="цена___6___0" localSheetId="9">#REF!</definedName>
    <definedName name="цена___6___0">#REF!</definedName>
    <definedName name="цена___6___0___0" localSheetId="9">#REF!</definedName>
    <definedName name="цена___6___0___0">#REF!</definedName>
    <definedName name="цена___6___0___0___0" localSheetId="9">#REF!</definedName>
    <definedName name="цена___6___0___0___0">#REF!</definedName>
    <definedName name="цена___6___1" localSheetId="9">#REF!</definedName>
    <definedName name="цена___6___1">#REF!</definedName>
    <definedName name="цена___6___10" localSheetId="9">#REF!</definedName>
    <definedName name="цена___6___10">#REF!</definedName>
    <definedName name="цена___6___12" localSheetId="9">#REF!</definedName>
    <definedName name="цена___6___12">#REF!</definedName>
    <definedName name="цена___6___2" localSheetId="9">#REF!</definedName>
    <definedName name="цена___6___2">#REF!</definedName>
    <definedName name="цена___6___4" localSheetId="9">#REF!</definedName>
    <definedName name="цена___6___4">#REF!</definedName>
    <definedName name="цена___6___6" localSheetId="9">#REF!</definedName>
    <definedName name="цена___6___6">#REF!</definedName>
    <definedName name="цена___6___8" localSheetId="9">#REF!</definedName>
    <definedName name="цена___6___8">#REF!</definedName>
    <definedName name="цена___7" localSheetId="9">#REF!</definedName>
    <definedName name="цена___7">#REF!</definedName>
    <definedName name="цена___7___0" localSheetId="9">#REF!</definedName>
    <definedName name="цена___7___0">#REF!</definedName>
    <definedName name="цена___7___10" localSheetId="9">#REF!</definedName>
    <definedName name="цена___7___10">#REF!</definedName>
    <definedName name="цена___7___2" localSheetId="9">#REF!</definedName>
    <definedName name="цена___7___2">#REF!</definedName>
    <definedName name="цена___7___4" localSheetId="9">#REF!</definedName>
    <definedName name="цена___7___4">#REF!</definedName>
    <definedName name="цена___7___6" localSheetId="9">#REF!</definedName>
    <definedName name="цена___7___6">#REF!</definedName>
    <definedName name="цена___7___8" localSheetId="9">#REF!</definedName>
    <definedName name="цена___7___8">#REF!</definedName>
    <definedName name="цена___8" localSheetId="9">#REF!</definedName>
    <definedName name="цена___8">#REF!</definedName>
    <definedName name="цена___8___0" localSheetId="9">#REF!</definedName>
    <definedName name="цена___8___0">#REF!</definedName>
    <definedName name="цена___8___0___0" localSheetId="9">#REF!</definedName>
    <definedName name="цена___8___0___0">#REF!</definedName>
    <definedName name="цена___8___0___0___0" localSheetId="9">#REF!</definedName>
    <definedName name="цена___8___0___0___0">#REF!</definedName>
    <definedName name="цена___8___1" localSheetId="9">#REF!</definedName>
    <definedName name="цена___8___1">#REF!</definedName>
    <definedName name="цена___8___10" localSheetId="9">#REF!</definedName>
    <definedName name="цена___8___10">#REF!</definedName>
    <definedName name="цена___8___12" localSheetId="9">#REF!</definedName>
    <definedName name="цена___8___12">#REF!</definedName>
    <definedName name="цена___8___2" localSheetId="9">#REF!</definedName>
    <definedName name="цена___8___2">#REF!</definedName>
    <definedName name="цена___8___4" localSheetId="9">#REF!</definedName>
    <definedName name="цена___8___4">#REF!</definedName>
    <definedName name="цена___8___6" localSheetId="9">#REF!</definedName>
    <definedName name="цена___8___6">#REF!</definedName>
    <definedName name="цена___8___8" localSheetId="9">#REF!</definedName>
    <definedName name="цена___8___8">#REF!</definedName>
    <definedName name="цена___9" localSheetId="9">#REF!</definedName>
    <definedName name="цена___9">#REF!</definedName>
    <definedName name="цена___9___0" localSheetId="9">#REF!</definedName>
    <definedName name="цена___9___0">#REF!</definedName>
    <definedName name="цена___9___0___0" localSheetId="9">#REF!</definedName>
    <definedName name="цена___9___0___0">#REF!</definedName>
    <definedName name="цена___9___0___0___0" localSheetId="9">#REF!</definedName>
    <definedName name="цена___9___0___0___0">#REF!</definedName>
    <definedName name="цена___9___10" localSheetId="9">#REF!</definedName>
    <definedName name="цена___9___10">#REF!</definedName>
    <definedName name="цена___9___2" localSheetId="9">#REF!</definedName>
    <definedName name="цена___9___2">#REF!</definedName>
    <definedName name="цена___9___4" localSheetId="9">#REF!</definedName>
    <definedName name="цена___9___4">#REF!</definedName>
    <definedName name="цена___9___6" localSheetId="9">#REF!</definedName>
    <definedName name="цена___9___6">#REF!</definedName>
    <definedName name="цена___9___8" localSheetId="9">#REF!</definedName>
    <definedName name="цена___9___8">#REF!</definedName>
    <definedName name="цуе" hidden="1">{#N/A,#N/A,TRUE,"Смета на пасс. обор. №1"}</definedName>
    <definedName name="цук" localSheetId="9">#REF!</definedName>
    <definedName name="цук">#REF!</definedName>
    <definedName name="ч" hidden="1">{#N/A,#N/A,TRUE,"Смета на пасс. обор. №1"}</definedName>
    <definedName name="ч_1" hidden="1">{#N/A,#N/A,TRUE,"Смета на пасс. обор. №1"}</definedName>
    <definedName name="чс" localSheetId="9">#REF!</definedName>
    <definedName name="чс">#REF!</definedName>
    <definedName name="чсипа" localSheetId="9">[1]топография!#REF!</definedName>
    <definedName name="чсипа">[1]топография!#REF!</definedName>
    <definedName name="чть" localSheetId="9">#REF!</definedName>
    <definedName name="чть">#REF!</definedName>
    <definedName name="ш" hidden="1">{#N/A,#N/A,TRUE,"Смета на пасс. обор. №1"}</definedName>
    <definedName name="ш_1" hidden="1">{#N/A,#N/A,TRUE,"Смета на пасс. обор. №1"}</definedName>
    <definedName name="шгнкушгрдаы" localSheetId="9">#REF!</definedName>
    <definedName name="шгнкушгрдаы">#REF!</definedName>
    <definedName name="шгфуждлоэзшщ\ыфтм" localSheetId="9">#REF!</definedName>
    <definedName name="шгфуждлоэзшщ\ыфтм">#REF!</definedName>
    <definedName name="щщ" localSheetId="9">#REF!</definedName>
    <definedName name="щщ">#REF!</definedName>
    <definedName name="ъхз" localSheetId="9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ВGGGGGGGGGGGGGGG" localSheetId="9">#REF!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ы" localSheetId="9">#REF!</definedName>
    <definedName name="ыы">#REF!</definedName>
    <definedName name="ыы_1" localSheetId="9">#REF!</definedName>
    <definedName name="ыы_1">#REF!</definedName>
    <definedName name="ыы_10" localSheetId="9">#REF!</definedName>
    <definedName name="ыы_10">#REF!</definedName>
    <definedName name="ыы_11" localSheetId="9">#REF!</definedName>
    <definedName name="ыы_11">#REF!</definedName>
    <definedName name="ыы_12" localSheetId="9">#REF!</definedName>
    <definedName name="ыы_12">#REF!</definedName>
    <definedName name="ыы_13" localSheetId="9">#REF!</definedName>
    <definedName name="ыы_13">#REF!</definedName>
    <definedName name="ыы_14" localSheetId="9">#REF!</definedName>
    <definedName name="ыы_14">#REF!</definedName>
    <definedName name="ыы_15" localSheetId="9">#REF!</definedName>
    <definedName name="ыы_15">#REF!</definedName>
    <definedName name="ыы_16" localSheetId="9">#REF!</definedName>
    <definedName name="ыы_16">#REF!</definedName>
    <definedName name="ыы_17" localSheetId="9">#REF!</definedName>
    <definedName name="ыы_17">#REF!</definedName>
    <definedName name="ыы_18" localSheetId="9">#REF!</definedName>
    <definedName name="ыы_18">#REF!</definedName>
    <definedName name="ыы_19" localSheetId="9">#REF!</definedName>
    <definedName name="ыы_19">#REF!</definedName>
    <definedName name="ыы_2" localSheetId="9">#REF!</definedName>
    <definedName name="ыы_2">#REF!</definedName>
    <definedName name="ыы_20" localSheetId="9">#REF!</definedName>
    <definedName name="ыы_20">#REF!</definedName>
    <definedName name="ыы_21" localSheetId="9">#REF!</definedName>
    <definedName name="ыы_21">#REF!</definedName>
    <definedName name="ыы_49" localSheetId="9">#REF!</definedName>
    <definedName name="ыы_49">#REF!</definedName>
    <definedName name="ыы_50" localSheetId="9">#REF!</definedName>
    <definedName name="ыы_50">#REF!</definedName>
    <definedName name="ыы_51" localSheetId="9">#REF!</definedName>
    <definedName name="ыы_51">#REF!</definedName>
    <definedName name="ыы_52" localSheetId="9">#REF!</definedName>
    <definedName name="ыы_52">#REF!</definedName>
    <definedName name="ыы_53" localSheetId="9">#REF!</definedName>
    <definedName name="ыы_53">#REF!</definedName>
    <definedName name="ыы_54" localSheetId="9">#REF!</definedName>
    <definedName name="ыы_54">#REF!</definedName>
    <definedName name="ыы_6" localSheetId="9">#REF!</definedName>
    <definedName name="ыы_6">#REF!</definedName>
    <definedName name="ыы_7" localSheetId="9">#REF!</definedName>
    <definedName name="ыы_7">#REF!</definedName>
    <definedName name="ыы_8" localSheetId="9">#REF!</definedName>
    <definedName name="ыы_8">#REF!</definedName>
    <definedName name="ыы_9" localSheetId="9">#REF!</definedName>
    <definedName name="ыы_9">#REF!</definedName>
    <definedName name="ыыы" localSheetId="9">#REF!</definedName>
    <definedName name="ыыы">#REF!</definedName>
    <definedName name="э1" localSheetId="9">#REF!</definedName>
    <definedName name="э1">#REF!</definedName>
    <definedName name="эж" localSheetId="9">#REF!</definedName>
    <definedName name="эж">#REF!</definedName>
    <definedName name="эж_1" localSheetId="9">#REF!</definedName>
    <definedName name="эж_1">#REF!</definedName>
    <definedName name="эж_10" localSheetId="9">#REF!</definedName>
    <definedName name="эж_10">#REF!</definedName>
    <definedName name="эж_11" localSheetId="9">#REF!</definedName>
    <definedName name="эж_11">#REF!</definedName>
    <definedName name="эж_12" localSheetId="9">#REF!</definedName>
    <definedName name="эж_12">#REF!</definedName>
    <definedName name="эж_13" localSheetId="9">#REF!</definedName>
    <definedName name="эж_13">#REF!</definedName>
    <definedName name="эж_14" localSheetId="9">#REF!</definedName>
    <definedName name="эж_14">#REF!</definedName>
    <definedName name="эж_15" localSheetId="9">#REF!</definedName>
    <definedName name="эж_15">#REF!</definedName>
    <definedName name="эж_16" localSheetId="9">#REF!</definedName>
    <definedName name="эж_16">#REF!</definedName>
    <definedName name="эж_17" localSheetId="9">#REF!</definedName>
    <definedName name="эж_17">#REF!</definedName>
    <definedName name="эж_18" localSheetId="9">#REF!</definedName>
    <definedName name="эж_18">#REF!</definedName>
    <definedName name="эж_19" localSheetId="9">#REF!</definedName>
    <definedName name="эж_19">#REF!</definedName>
    <definedName name="эж_2" localSheetId="9">#REF!</definedName>
    <definedName name="эж_2">#REF!</definedName>
    <definedName name="эж_20" localSheetId="9">#REF!</definedName>
    <definedName name="эж_20">#REF!</definedName>
    <definedName name="эж_21" localSheetId="9">#REF!</definedName>
    <definedName name="эж_21">#REF!</definedName>
    <definedName name="эж_49" localSheetId="9">#REF!</definedName>
    <definedName name="эж_49">#REF!</definedName>
    <definedName name="эж_50" localSheetId="9">#REF!</definedName>
    <definedName name="эж_50">#REF!</definedName>
    <definedName name="эж_51" localSheetId="9">#REF!</definedName>
    <definedName name="эж_51">#REF!</definedName>
    <definedName name="эж_52" localSheetId="9">#REF!</definedName>
    <definedName name="эж_52">#REF!</definedName>
    <definedName name="эж_53" localSheetId="9">#REF!</definedName>
    <definedName name="эж_53">#REF!</definedName>
    <definedName name="эж_54" localSheetId="9">#REF!</definedName>
    <definedName name="эж_54">#REF!</definedName>
    <definedName name="эж_6" localSheetId="9">#REF!</definedName>
    <definedName name="эж_6">#REF!</definedName>
    <definedName name="эж_7" localSheetId="9">#REF!</definedName>
    <definedName name="эж_7">#REF!</definedName>
    <definedName name="эж_8" localSheetId="9">#REF!</definedName>
    <definedName name="эж_8">#REF!</definedName>
    <definedName name="эж_9" localSheetId="9">#REF!</definedName>
    <definedName name="эж_9">#REF!</definedName>
    <definedName name="эк" localSheetId="9">#REF!</definedName>
    <definedName name="эк">#REF!</definedName>
    <definedName name="эк1" localSheetId="9">#REF!</definedName>
    <definedName name="эк1">#REF!</definedName>
    <definedName name="эко" localSheetId="9">#REF!</definedName>
    <definedName name="эко">#REF!</definedName>
    <definedName name="эко1" localSheetId="9">#REF!</definedName>
    <definedName name="эко1">#REF!</definedName>
    <definedName name="экол.1" localSheetId="9">[1]топография!#REF!</definedName>
    <definedName name="экол.1">[1]топография!#REF!</definedName>
    <definedName name="экол1" localSheetId="9">#REF!</definedName>
    <definedName name="экол1">#REF!</definedName>
    <definedName name="экол2" localSheetId="9">#REF!</definedName>
    <definedName name="экол2">#REF!</definedName>
    <definedName name="Экол3" localSheetId="9">#REF!</definedName>
    <definedName name="Экол3">#REF!</definedName>
    <definedName name="эколог" localSheetId="9">#REF!</definedName>
    <definedName name="эколог">#REF!</definedName>
    <definedName name="экология">NA()</definedName>
    <definedName name="эл" hidden="1">{#N/A,#N/A,TRUE,"Смета на пасс. обор. №1"}</definedName>
    <definedName name="эл_1" hidden="1">{#N/A,#N/A,TRUE,"Смета на пасс. обор. №1"}</definedName>
    <definedName name="эмс" localSheetId="9">[1]топография!#REF!</definedName>
    <definedName name="эмс">[1]топография!#REF!</definedName>
    <definedName name="ю" localSheetId="9">#REF!</definedName>
    <definedName name="ю">#REF!</definedName>
    <definedName name="юб" localSheetId="9">#REF!</definedName>
    <definedName name="юб">#REF!</definedName>
    <definedName name="ЮФУ" localSheetId="9">#REF!</definedName>
    <definedName name="ЮФУ">#REF!</definedName>
    <definedName name="ЮФУ2" localSheetId="9">#REF!</definedName>
    <definedName name="ЮФУ2">#REF!</definedName>
    <definedName name="ююю" hidden="1">{#N/A,#N/A,TRUE,"Смета на пасс. обор. №1"}</definedName>
    <definedName name="ююю_1" hidden="1">{#N/A,#N/A,TRUE,"Смета на пасс. обор. №1"}</definedName>
    <definedName name="я" localSheetId="9">#REF!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G19" i="50" l="1"/>
  <c r="G19" i="13"/>
  <c r="G18" i="13"/>
  <c r="E18" i="13"/>
  <c r="E19" i="13" s="1"/>
  <c r="D11" i="67"/>
  <c r="C11" i="67"/>
  <c r="B16" i="50" l="1"/>
  <c r="G17" i="13"/>
  <c r="E17" i="13" s="1"/>
  <c r="G16" i="13"/>
  <c r="E16" i="13" s="1"/>
  <c r="G15" i="13"/>
  <c r="E15" i="13" s="1"/>
  <c r="G14" i="13"/>
  <c r="E14" i="13" s="1"/>
  <c r="G13" i="13"/>
  <c r="E13" i="13" s="1"/>
  <c r="D12" i="35"/>
  <c r="C7" i="47" l="1"/>
  <c r="C6" i="47"/>
  <c r="C5" i="47"/>
  <c r="E17" i="50"/>
  <c r="E16" i="50"/>
  <c r="E15" i="50"/>
  <c r="E14" i="50"/>
  <c r="F41" i="50"/>
  <c r="C41" i="50"/>
  <c r="F29" i="50"/>
  <c r="A9" i="50" s="1"/>
  <c r="F38" i="50"/>
  <c r="D38" i="50"/>
  <c r="F36" i="50"/>
  <c r="D36" i="50"/>
  <c r="F40" i="50"/>
  <c r="D40" i="50"/>
  <c r="F42" i="50"/>
  <c r="F33" i="50" l="1"/>
  <c r="C43" i="50"/>
  <c r="F43" i="50"/>
  <c r="F32" i="50"/>
  <c r="C42" i="50"/>
  <c r="F34" i="50" l="1"/>
  <c r="F44" i="50" s="1"/>
  <c r="C44" i="50" l="1"/>
  <c r="D14" i="35" l="1"/>
  <c r="F23" i="13"/>
  <c r="G23" i="13" s="1"/>
  <c r="B6" i="81"/>
  <c r="C6" i="81" s="1"/>
  <c r="A6" i="81"/>
  <c r="E6" i="81" l="1"/>
  <c r="F22" i="13"/>
  <c r="F24" i="13" l="1"/>
  <c r="D9" i="67" l="1"/>
  <c r="D8" i="67"/>
  <c r="D6" i="67"/>
  <c r="D5" i="67"/>
  <c r="D7" i="67" l="1"/>
  <c r="G24" i="13" l="1"/>
  <c r="G20" i="13" l="1"/>
  <c r="B14" i="50" l="1"/>
  <c r="D14" i="50" s="1"/>
  <c r="D16" i="50"/>
  <c r="F16" i="50" s="1"/>
  <c r="G16" i="50" s="1"/>
  <c r="G22" i="13"/>
  <c r="L15" i="28"/>
  <c r="L14" i="28"/>
  <c r="L13" i="28"/>
  <c r="L12" i="28"/>
  <c r="F14" i="50" l="1"/>
  <c r="D16" i="35"/>
  <c r="D18" i="35" s="1"/>
  <c r="G25" i="13"/>
  <c r="L16" i="28"/>
  <c r="D18" i="28" s="1"/>
  <c r="L18" i="28" s="1"/>
  <c r="B15" i="50" l="1"/>
  <c r="G26" i="13"/>
  <c r="G14" i="50"/>
  <c r="D17" i="28"/>
  <c r="L17" i="28" s="1"/>
  <c r="D27" i="28" s="1"/>
  <c r="L27" i="28" s="1"/>
  <c r="D19" i="28"/>
  <c r="L19" i="28" s="1"/>
  <c r="D15" i="50" l="1"/>
  <c r="B17" i="50"/>
  <c r="B18" i="50"/>
  <c r="B19" i="50" s="1"/>
  <c r="B20" i="50" s="1"/>
  <c r="C13" i="47"/>
  <c r="L21" i="28"/>
  <c r="D24" i="28"/>
  <c r="D23" i="28"/>
  <c r="L23" i="28" s="1"/>
  <c r="D17" i="50" l="1"/>
  <c r="F17" i="50" s="1"/>
  <c r="G17" i="50" s="1"/>
  <c r="C19" i="47" s="1"/>
  <c r="F15" i="50"/>
  <c r="D18" i="50"/>
  <c r="D19" i="50" s="1"/>
  <c r="D20" i="50" s="1"/>
  <c r="D13" i="47"/>
  <c r="L24" i="28"/>
  <c r="G15" i="50" l="1"/>
  <c r="F18" i="50"/>
  <c r="F19" i="50" s="1"/>
  <c r="F20" i="50" s="1"/>
  <c r="E13" i="47"/>
  <c r="D25" i="28"/>
  <c r="L25" i="28" s="1"/>
  <c r="D26" i="28"/>
  <c r="L26" i="28" s="1"/>
  <c r="C14" i="47" l="1"/>
  <c r="C15" i="47" s="1"/>
  <c r="G18" i="50"/>
  <c r="D28" i="28"/>
  <c r="L28" i="28" s="1"/>
  <c r="L29" i="28" s="1"/>
  <c r="L30" i="28" s="1"/>
  <c r="L31" i="28" s="1"/>
  <c r="L32" i="28" s="1"/>
  <c r="L33" i="28" s="1"/>
  <c r="L34" i="28" s="1"/>
  <c r="G20" i="50" l="1"/>
  <c r="C16" i="47"/>
  <c r="D19" i="35"/>
  <c r="H20" i="35" l="1"/>
  <c r="H21" i="35" l="1"/>
  <c r="H22" i="35" s="1"/>
  <c r="H23" i="35" s="1"/>
  <c r="D14" i="47" l="1"/>
  <c r="D19" i="47"/>
  <c r="E19" i="47" s="1"/>
  <c r="E14" i="47" l="1"/>
  <c r="E15" i="47" s="1"/>
  <c r="G6" i="51" s="1"/>
  <c r="D15" i="47"/>
  <c r="D16" i="47"/>
  <c r="E16" i="47" s="1"/>
  <c r="B20" i="48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<sst xmlns="http://schemas.openxmlformats.org/spreadsheetml/2006/main" count="1052" uniqueCount="498">
  <si>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</si>
  <si>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</si>
  <si>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</si>
  <si>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</si>
  <si>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</si>
  <si>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</si>
  <si>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</si>
  <si>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</si>
  <si>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</si>
  <si>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</si>
  <si>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</si>
  <si>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</si>
  <si>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</si>
  <si>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</si>
  <si>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</si>
  <si>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</si>
  <si>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</si>
  <si>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</si>
  <si>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</si>
  <si>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</si>
  <si>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</si>
  <si>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</si>
  <si>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</si>
  <si>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</si>
  <si>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</si>
  <si>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</si>
  <si>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</si>
  <si>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</si>
  <si>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</si>
  <si>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</si>
  <si>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</si>
  <si>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</si>
  <si>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</si>
  <si>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</si>
  <si>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</si>
  <si>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</si>
  <si>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</si>
  <si>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</si>
  <si>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</si>
  <si>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</si>
  <si>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</si>
  <si>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</si>
  <si>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</si>
  <si>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</si>
  <si>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</si>
  <si>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</si>
  <si>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</si>
  <si>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</si>
  <si>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</si>
  <si>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</si>
  <si>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</si>
  <si>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</si>
  <si>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</si>
  <si>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</si>
  <si>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</si>
  <si>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</si>
  <si>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</si>
  <si>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</si>
  <si>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</si>
  <si>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</si>
  <si>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</si>
  <si>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</si>
  <si>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</si>
  <si>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</si>
  <si>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</si>
  <si>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</si>
  <si>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</si>
  <si>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</si>
  <si>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</si>
  <si>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</si>
  <si>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</si>
  <si>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</si>
  <si>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</si>
  <si>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</si>
  <si>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</si>
  <si>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</si>
  <si>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</si>
  <si>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</si>
  <si>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</si>
  <si>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</si>
  <si>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</si>
  <si>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</si>
  <si>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</si>
  <si>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</si>
  <si>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</si>
  <si>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</si>
  <si>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</si>
  <si>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</si>
  <si>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</si>
  <si>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</si>
  <si>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</si>
  <si>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</si>
  <si>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</si>
  <si>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</si>
  <si>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</si>
  <si>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</si>
  <si>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</si>
  <si>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</si>
  <si>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</si>
  <si>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</si>
  <si>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</si>
  <si>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</si>
  <si>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</si>
  <si>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</si>
  <si>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</si>
  <si>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</si>
  <si>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</si>
  <si>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</si>
  <si>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</si>
  <si>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</si>
  <si>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</si>
  <si>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</si>
  <si>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</si>
  <si>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</si>
  <si>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</si>
  <si>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</si>
  <si>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</si>
  <si>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</si>
  <si>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</si>
  <si>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</si>
  <si>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</si>
  <si>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НДС-20 %</t>
  </si>
  <si>
    <t>1.2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</si>
  <si>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</si>
  <si>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</si>
  <si>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</si>
  <si>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</si>
  <si>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</si>
  <si>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</si>
  <si>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</si>
  <si>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</si>
  <si>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</si>
  <si>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</si>
  <si>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</si>
  <si>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</si>
  <si>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</si>
  <si>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</si>
  <si>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</si>
  <si>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</si>
  <si>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</si>
  <si>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</si>
  <si>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</si>
  <si>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</si>
  <si>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>Стоимость без учета НДС</t>
  </si>
  <si>
    <t>НДС-20%</t>
  </si>
  <si>
    <t>Стоимость с учетом НДС</t>
  </si>
  <si>
    <t>Примечание: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</si>
  <si>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</si>
  <si>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</si>
  <si>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</si>
  <si>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</si>
  <si>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</si>
  <si>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</si>
  <si>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</si>
  <si>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</si>
  <si>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</si>
  <si>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</si>
  <si>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</si>
  <si>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</si>
  <si>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</si>
  <si>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</si>
  <si>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</si>
  <si>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</si>
  <si>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</si>
  <si>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В расчете учтен резерв средств на непредвиденные затраты в размере 2%</t>
  </si>
  <si>
    <t>Налог на добавленную стоимость - 20 %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</si>
  <si>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</si>
  <si>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</si>
  <si>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</si>
  <si>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</si>
  <si>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</si>
  <si>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>1.5</t>
  </si>
  <si>
    <t>- затраты на проектные работы стадии "Проектная документация";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</si>
  <si>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</si>
  <si>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</si>
  <si>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</si>
  <si>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</si>
  <si>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на выполнение проектно-изыскательских работ по объекту:</t>
  </si>
  <si>
    <t>месяцев</t>
  </si>
  <si>
    <t>Форма 2п</t>
  </si>
  <si>
    <t>Приложение к</t>
  </si>
  <si>
    <t>(договору, дополнительному соглашению)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</si>
  <si>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</si>
  <si>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</si>
  <si>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</si>
  <si>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</si>
  <si>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</si>
  <si>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</si>
  <si>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</si>
  <si>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</si>
  <si>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Котн=100%</t>
  </si>
  <si>
    <t xml:space="preserve">   ВСЕГО по смете</t>
  </si>
  <si>
    <t>ВСЕГО по смете</t>
  </si>
  <si>
    <t>2.2</t>
  </si>
  <si>
    <t>Вид работ</t>
  </si>
  <si>
    <t>ИТОГО</t>
  </si>
  <si>
    <t>Оценка воздействия проектируемого объекта на водные биологические ресурсы и среду их обитания (2 водных объекта)</t>
  </si>
  <si>
    <t>Резерв средств на непредвиденные работы и затраты для проектных работ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</si>
  <si>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</t>
  </si>
  <si>
    <t>СВОДНАЯ СМЕТА</t>
  </si>
  <si>
    <t>СТОИМОСТИ ИНЖЕНЕРНЫХ ИЗЫСКАНИЙ</t>
  </si>
  <si>
    <t>Сумма, руб. без НДС</t>
  </si>
  <si>
    <t>в том числе Резерв средств на непредвиденные работы и затраты</t>
  </si>
  <si>
    <t>гора Эльбрус, Эльбрусский муниципальный район, Кабардино-Балкарская Республика, Российская Федерация.</t>
  </si>
  <si>
    <t>- оценка воздействия проектируемого объекта на водные биологические ресурсы и среду их обитания (2 водных объекта);</t>
  </si>
  <si>
    <t xml:space="preserve">СМЕТА № 1-ПД   </t>
  </si>
  <si>
    <t>Раздел 1. Горнолыжные трассы</t>
  </si>
  <si>
    <t xml:space="preserve">СБЦ "Автомобильные дороги общего пользования (2007)" табл.2 п.3
(СБЦ50-2-6-3) </t>
  </si>
  <si>
    <t>133 237,50</t>
  </si>
  <si>
    <t xml:space="preserve">19 807,50 </t>
  </si>
  <si>
    <t xml:space="preserve">48 450,00 </t>
  </si>
  <si>
    <t xml:space="preserve">10 830,00 </t>
  </si>
  <si>
    <t xml:space="preserve">8 550,00 </t>
  </si>
  <si>
    <t xml:space="preserve">7 125,00 </t>
  </si>
  <si>
    <t xml:space="preserve">25 650,00 </t>
  </si>
  <si>
    <t xml:space="preserve">12 825,00 </t>
  </si>
  <si>
    <t>Котн=93,5%</t>
  </si>
  <si>
    <t xml:space="preserve">СБЦ "Автомобильные дороги общего пользования (2007)" табл.2 п.6
(СБЦ50-2-6-6) </t>
  </si>
  <si>
    <t>Котн=95,7%</t>
  </si>
  <si>
    <t xml:space="preserve">СБЦП "Заглубленные сооружения и конструкции, водопонижение, противооползневые сооружения и мероприятия (2015)" табл.1 п.24
(СБЦП15-1-24) </t>
  </si>
  <si>
    <t>1 236 132,21</t>
  </si>
  <si>
    <t xml:space="preserve">24 722,64 </t>
  </si>
  <si>
    <t xml:space="preserve">49 445,29 </t>
  </si>
  <si>
    <t xml:space="preserve">86 529,25 </t>
  </si>
  <si>
    <t xml:space="preserve">605 704,78 </t>
  </si>
  <si>
    <t xml:space="preserve">148 335,87 </t>
  </si>
  <si>
    <t xml:space="preserve">98 890,58 </t>
  </si>
  <si>
    <t xml:space="preserve">61 806,61 </t>
  </si>
  <si>
    <t xml:space="preserve">Водопропускные трубы на автомобильных дорогах: круглые и прямоугольные железобетонные трубы отверстием до 2000 мм (Водопропускные трубы Диаметром 1600 мм длиной до 30 м каждая, 11 шт.), 30(м) </t>
  </si>
  <si>
    <t xml:space="preserve">СБЦП "Искусственные сооружения (2015)" табл.2 п.2.4
(СБЦП16-2-2.4) </t>
  </si>
  <si>
    <t>51 267,85</t>
  </si>
  <si>
    <t xml:space="preserve">32 298,75 </t>
  </si>
  <si>
    <t xml:space="preserve">13 329,64 </t>
  </si>
  <si>
    <t xml:space="preserve">5 639,46 </t>
  </si>
  <si>
    <t>Археологические исследования</t>
  </si>
  <si>
    <t xml:space="preserve">более 8 до 12 млн </t>
  </si>
  <si>
    <t>Прейскурант базовых цен на оказание услуг на 2022 год (Приложение № 1 к приказу ФГБУ "Главрыбвод" от 30.12.2021 № 266 (п.1.3.2))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</si>
  <si>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ЕР16. Протяженность -1602 м, 1(дорога) </t>
  </si>
  <si>
    <t>Относительная стоимость с учетом сейсмичности 9 баллов К=1,24 (п.3.12 ОП)  и скальных грунтов К=1,02 (п. 3.12 ОП) для разделов: трасса 11%*1,26=13,9%, земляное полотно-27%*1,26=34%,водопропусные трубы и водоотвод -6%*1,26=7,6%.;</t>
  </si>
  <si>
    <t>К3= ;</t>
  </si>
  <si>
    <t>Относительная стоимость раздела "Сметы" при исключениии разделов "Дорожная одежда", "Организация содержания автомобильных дорог ", "Ресурсоемкость": 11%:89%*73=9%;</t>
  </si>
  <si>
    <t>К1= ;</t>
  </si>
  <si>
    <t>Стадийность проектирования;</t>
  </si>
  <si>
    <t>Ки1=0,4 ;</t>
  </si>
  <si>
    <t>Трасса;</t>
  </si>
  <si>
    <t xml:space="preserve"> 13,9%;</t>
  </si>
  <si>
    <t>Земляное полотно;</t>
  </si>
  <si>
    <t xml:space="preserve"> 34%;</t>
  </si>
  <si>
    <t>Водопропускные трубы и водоотвод;</t>
  </si>
  <si>
    <t xml:space="preserve"> 7,6%;</t>
  </si>
  <si>
    <t>Организация и безопасность движения, обустройство дорог, барьерное ограждение;</t>
  </si>
  <si>
    <t xml:space="preserve"> 6%;</t>
  </si>
  <si>
    <t>Охрана окружающей среды;</t>
  </si>
  <si>
    <t xml:space="preserve"> 5%;</t>
  </si>
  <si>
    <t>Проект организации строительства;</t>
  </si>
  <si>
    <t xml:space="preserve"> 18%;</t>
  </si>
  <si>
    <t>Сметная документация;</t>
  </si>
  <si>
    <t xml:space="preserve"> 9%;</t>
  </si>
  <si>
    <t>Итого "Коэфф. относительной стоимости"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</si>
  <si>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ЕР18 Протяженность -1655 м, 1(дорога) </t>
  </si>
  <si>
    <t xml:space="preserve">Автомобильные дороги общего пользования, категория 5, категория сложности проектирования 3: протяжение дороги св. 2 до 5 км. Горнолыжная трасса ЕР19. Протяженность -2560 м, 2,56(км) </t>
  </si>
  <si>
    <t>Относительная стоимость с учетом сейсмичности 9 баллов К=1,24 (п.3.12 ОП)  и скальных грунтов К=1,02 (п. 3.12 ОП) для разделов: трасса 8%*1,26=10,1%, земляное полотно-32%*1,26=40,3%,водопропусные трубы и водоотвод -5%*1,26=6,3%.;</t>
  </si>
  <si>
    <t xml:space="preserve"> 10,1%;</t>
  </si>
  <si>
    <t xml:space="preserve"> 40,3%;</t>
  </si>
  <si>
    <t xml:space="preserve"> 6,3%;</t>
  </si>
  <si>
    <t xml:space="preserve">Автомобильные дороги общего пользования, категория 5, категория сложности проектирования 3: протяжение дороги св. 2 до 5 км. Горнолыжная трасса ЕР20. Протяженность -2375 м, 2,375(км) </t>
  </si>
  <si>
    <t xml:space="preserve">Автомобильные дороги общего пользования, категория 5, категория сложности проектирования 3: протяжение дороги св. 2 до 5 км. Горнолыжная трасса ЕР21. Протяженность -2424 м, 2,424(км)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</si>
  <si>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ЕР22 Протяженность -300 м, 1(дорога)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</si>
  <si>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ЕР24 Протяженность -502 м, 1(дорога) </t>
  </si>
  <si>
    <t xml:space="preserve">Автомобильные дороги общего пользования, категория 5, категория сложности проектирования 3: протяжение дороги до 2 км. Горнолыжная трасса ЕР25 Протяженность -710 м, 1(дорога) </t>
  </si>
  <si>
    <t>Раздел 2. Анкерное закрепление склонов</t>
  </si>
  <si>
    <t xml:space="preserve">Уположение и поверхностное закрепление склонов (откосов) на длине до 50 м в поперечном направлении к направлению склона (откоса) при высоте:свыше 5 до 10 м. Горнолыжные трассы EP16- ЕР25, 6(м) </t>
  </si>
  <si>
    <t>Количество участков свыше 50 м = (3030 м - 50 м= 2980/50 м=59,6 шт ; К=(1+59,6*0,2)=12,92;</t>
  </si>
  <si>
    <t>К1=12,92 п. 2.1.9 ТЧ;</t>
  </si>
  <si>
    <t>Относительная стоимость с учетом сейсмичности 9 баллов К=1,3 для разделов: (Конструктивные решения-7%) Итого общий коэффициент относительной стоимости К=(0,07*1,3+0,93)=1,021;</t>
  </si>
  <si>
    <t>К3=1,021 п. 3.7 МУ;</t>
  </si>
  <si>
    <t>К2=0,3 ;</t>
  </si>
  <si>
    <t>Пояснительная записка;</t>
  </si>
  <si>
    <t xml:space="preserve"> 2%;</t>
  </si>
  <si>
    <t>Схема планировочной организации земельного участка;</t>
  </si>
  <si>
    <t xml:space="preserve"> 4%;</t>
  </si>
  <si>
    <t>Архитектурные решения;</t>
  </si>
  <si>
    <t xml:space="preserve"> 7%;</t>
  </si>
  <si>
    <t>Конструктивные и объемно-планировочные решения;</t>
  </si>
  <si>
    <t>Инженерное оборудование, сети инженерно-технические мероприятия, технологические решения: Технологические решения;</t>
  </si>
  <si>
    <t xml:space="preserve"> 49%;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</si>
  <si>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сигнализация;</t>
  </si>
  <si>
    <t xml:space="preserve"> 12%;</t>
  </si>
  <si>
    <t>Проект организация строительства (ПОС);</t>
  </si>
  <si>
    <t>Охрана окружающей среды (ООС);</t>
  </si>
  <si>
    <t xml:space="preserve"> 8%;</t>
  </si>
  <si>
    <t>Мероприятия по обеспечению пожарной безопасности;</t>
  </si>
  <si>
    <t>Смета на строительство;</t>
  </si>
  <si>
    <t>Раздел 3. Водопропускные трубы</t>
  </si>
  <si>
    <t>Относительная стоимость с учетом сейсмичности 9 баллов К=1,3  для разделов: (Основные конструкции - 63%) Итого общий коэффициент относительной стоимости К=(0,63*1,3+0,37)=1,189;</t>
  </si>
  <si>
    <t>К3=1,189  МУ  п. 3.7;</t>
  </si>
  <si>
    <t>Разработка раздела «Мероприятия по охране окружающей среды» (до);</t>
  </si>
  <si>
    <t>К2=1,1 ОП п.1.7;</t>
  </si>
  <si>
    <t>Стадии проектирования;</t>
  </si>
  <si>
    <t>К1=0,34 ;</t>
  </si>
  <si>
    <t>Цена привязки типовой или повторно применяемой проектной_x000D_;</t>
  </si>
  <si>
    <t>К4=9 МУ 2009 п.3.2;</t>
  </si>
  <si>
    <t>документации с внесением в нее изменений в подземную и надземную часть;</t>
  </si>
  <si>
    <t xml:space="preserve"> 63%;</t>
  </si>
  <si>
    <t>Основные конструкции;</t>
  </si>
  <si>
    <t xml:space="preserve"> 26%;</t>
  </si>
  <si>
    <t xml:space="preserve"> 11%;</t>
  </si>
  <si>
    <t>Итоги по смете:</t>
  </si>
  <si>
    <t xml:space="preserve">   Итого Поз. 1-10</t>
  </si>
  <si>
    <t>АО "КАВКАЗ.РФ"</t>
  </si>
  <si>
    <t>Итого по расчету: 12 292 122,73 руб.</t>
  </si>
  <si>
    <t>Стоимость работ,
руб.</t>
  </si>
  <si>
    <t>(356250*1)*0,4*0,935
(A*X)*Ки1*Котн</t>
  </si>
  <si>
    <t>(118750+118750*2,56)*0,4*0,957
(A+B*X)*Ки1*Котн</t>
  </si>
  <si>
    <t>161 828,70</t>
  </si>
  <si>
    <t xml:space="preserve">17 079,10 </t>
  </si>
  <si>
    <t xml:space="preserve">68 147,30 </t>
  </si>
  <si>
    <t xml:space="preserve">10 653,30 </t>
  </si>
  <si>
    <t xml:space="preserve">10 146,00 </t>
  </si>
  <si>
    <t xml:space="preserve">30 438,00 </t>
  </si>
  <si>
    <t xml:space="preserve">15 219,00 </t>
  </si>
  <si>
    <t>(118750+118750*2,375)*0,4*0,957
(A+B*X)*Ки1*Котн</t>
  </si>
  <si>
    <t>153 419,06</t>
  </si>
  <si>
    <t xml:space="preserve">16 191,56 </t>
  </si>
  <si>
    <t xml:space="preserve">64 605,94 </t>
  </si>
  <si>
    <t xml:space="preserve">10 099,69 </t>
  </si>
  <si>
    <t xml:space="preserve">9 618,75 </t>
  </si>
  <si>
    <t xml:space="preserve">28 856,25 </t>
  </si>
  <si>
    <t xml:space="preserve">14 428,12 </t>
  </si>
  <si>
    <t>(118750+118750*2,424)*0,4*0,957
(A+B*X)*Ки1*Котн</t>
  </si>
  <si>
    <t>155 646,48</t>
  </si>
  <si>
    <t xml:space="preserve">16 426,64 </t>
  </si>
  <si>
    <t xml:space="preserve">65 543,92 </t>
  </si>
  <si>
    <t xml:space="preserve">10 246,32 </t>
  </si>
  <si>
    <t xml:space="preserve">9 758,40 </t>
  </si>
  <si>
    <t xml:space="preserve">29 275,20 </t>
  </si>
  <si>
    <t xml:space="preserve">14 637,60 </t>
  </si>
  <si>
    <t>(148200+27360*6)*12,92*1,021*0,3
(A+B*X)*К1*К3*К2</t>
  </si>
  <si>
    <t>(5610+240*30)*1,189*1,1*0,34*((1+0,8*10))
(A+B*X)*К3*К2*К1*К4</t>
  </si>
  <si>
    <t>2 424 481,80</t>
  </si>
  <si>
    <t>12 292 122,73</t>
  </si>
  <si>
    <t xml:space="preserve">Проектные работы стадии "Проектная документация" </t>
  </si>
  <si>
    <t xml:space="preserve">  ВСЕГО по смете в уровне цен на III квартала 2022 г. (Письмо Минстроя РФ № 39010-ИФ/09 от 05.08.2022)</t>
  </si>
  <si>
    <t>Оценка воздействия на окружающую среду</t>
  </si>
  <si>
    <t>Смета № 2-пд</t>
  </si>
  <si>
    <t>Расчет стоимости разработки ОВОС</t>
  </si>
  <si>
    <t>Стоимость проектных работ, руб</t>
  </si>
  <si>
    <t>% стоимости разработки ОВОС от общей стоимости проектирования (П+Р)</t>
  </si>
  <si>
    <t>Стоимость разработки ОВОС, руб</t>
  </si>
  <si>
    <t>Основание</t>
  </si>
  <si>
    <t>ПД</t>
  </si>
  <si>
    <t>РД</t>
  </si>
  <si>
    <t>Всего</t>
  </si>
  <si>
    <t>Методика, 707/пр. Приложение 4, табл.4.1, п.10</t>
  </si>
  <si>
    <t xml:space="preserve">«Всесезонный туристско-рекреационный комплекс «Эльбрус», Кабардино-Балкарская Республика.«Всесезонный туристско-рекреационный комплекс «Эльбрус», Кабардино-Балкарская Республика. Горнолыжные трассы EP16,  EP18, EP19, EP20, EP21, EP22, EP24, EP25». </t>
  </si>
  <si>
    <t xml:space="preserve">СМЕТА № 1-РД   </t>
  </si>
  <si>
    <t>«Всесезонный туристско-рекреационный комплекс «Эльбрус»,Кабардино-Балкарская Республика.Горнолыжные трассы EP16,  EP18, EP19, EP20, EP21, EP22, EP24, EP25».</t>
  </si>
  <si>
    <t>Проектные работы стадии "Рабочая документация"</t>
  </si>
  <si>
    <t>Итого по расчету: 23 287 847,36 руб.</t>
  </si>
  <si>
    <t>(356250*1)*0,6*0,9169
(A*X)*Ки1*Котн</t>
  </si>
  <si>
    <t>195 987,38</t>
  </si>
  <si>
    <t>Относительная стоимость с учетом сейсмичности 9 баллов К=1,24 (п.3.12 ОП)  и скальных грунтов К=1,02 (п. 3.12 ОП) для разделов: трасса 9%*1,26=11,34%, земляное полотно-42%*1,26=52,92%,водопропусные трубы и водоотвод -9%*1,26=11,34%.;</t>
  </si>
  <si>
    <t>Относительная стоимость раздела "Сметы" при исключениии 22% разделов ("Дорожная одежда"-11%, "Организация содержания автомобильных дорог-2% ", "Охрана окружающей среды"-8%,"Ресурсоемкость-1%"): 8%:92%*70%=6,09%;</t>
  </si>
  <si>
    <t>Ки1=0,6 ;</t>
  </si>
  <si>
    <t xml:space="preserve"> 11,34%;</t>
  </si>
  <si>
    <t xml:space="preserve">24 239,25 </t>
  </si>
  <si>
    <t xml:space="preserve"> 52,92%;</t>
  </si>
  <si>
    <t xml:space="preserve">113 116,50 </t>
  </si>
  <si>
    <t xml:space="preserve"> 10%;</t>
  </si>
  <si>
    <t xml:space="preserve">21 375,00 </t>
  </si>
  <si>
    <t xml:space="preserve"> 6,09%;</t>
  </si>
  <si>
    <t xml:space="preserve">13 017,38 </t>
  </si>
  <si>
    <t>Котн=91,69%</t>
  </si>
  <si>
    <t>К4= ;</t>
  </si>
  <si>
    <t>(118750+118750*2,56)*0,6*0,9251
(A+B*X)*Ки1*Котн</t>
  </si>
  <si>
    <t>234 651,62</t>
  </si>
  <si>
    <t>Относительная стоимость с учетом сейсмичности 9 баллов К=1,24 (п.3.12 ОП)  и скальных грунтов К=1,02 (п. 3.12 ОП) для разделов: трасса 7%*1,26=8,82%, земляное полотно-43%*1,26=54,18%,водопропусные трубы и водоотвод -9%*1,26=11,34%.;</t>
  </si>
  <si>
    <t>Относительная стоимость раздела "Сметы" при исключениии 21% разделов ("Дорожная одежда"-10%, "Организация содержания автомобильных дорог "-1%," Охрана окружавющей среды"-9%, "Ресурсоемкость"-1%):8%:92%*71%=6,17%;</t>
  </si>
  <si>
    <t xml:space="preserve"> 8,82%;</t>
  </si>
  <si>
    <t xml:space="preserve">22 371,93 </t>
  </si>
  <si>
    <t xml:space="preserve"> 54,18%;</t>
  </si>
  <si>
    <t xml:space="preserve">137 427,57 </t>
  </si>
  <si>
    <t xml:space="preserve">28 763,91 </t>
  </si>
  <si>
    <t xml:space="preserve"> 6,17%;</t>
  </si>
  <si>
    <t xml:space="preserve">15 650,21 </t>
  </si>
  <si>
    <t>Котн=92,51%</t>
  </si>
  <si>
    <t>(118750+118750*2,375)*0,6*0,9251
(A+B*X)*Ки1*Котн</t>
  </si>
  <si>
    <t>222 457,64</t>
  </si>
  <si>
    <t xml:space="preserve">21 209,34 </t>
  </si>
  <si>
    <t xml:space="preserve">130 285,97 </t>
  </si>
  <si>
    <t xml:space="preserve">27 269,16 </t>
  </si>
  <si>
    <t xml:space="preserve">14 836,92 </t>
  </si>
  <si>
    <t>(118750+118750*2,424)*0,6*0,9251
(A+B*X)*Ки1*Котн</t>
  </si>
  <si>
    <t>225 687,40</t>
  </si>
  <si>
    <t xml:space="preserve">21 517,27 </t>
  </si>
  <si>
    <t xml:space="preserve">132 177,53 </t>
  </si>
  <si>
    <t xml:space="preserve">27 665,06 </t>
  </si>
  <si>
    <t xml:space="preserve">15 052,33 </t>
  </si>
  <si>
    <t>К5= ;</t>
  </si>
  <si>
    <t>(148200+27360*6)*12,92*0,7
(A+B*X)*К1*К2</t>
  </si>
  <si>
    <t>2 824 983,84</t>
  </si>
  <si>
    <t>К3= п. 3.7 МУ;</t>
  </si>
  <si>
    <t>К2=0,7 ;</t>
  </si>
  <si>
    <t xml:space="preserve">169 499,03 </t>
  </si>
  <si>
    <t xml:space="preserve">197 748,87 </t>
  </si>
  <si>
    <t xml:space="preserve"> 66%;</t>
  </si>
  <si>
    <t xml:space="preserve">1 864 489,33 </t>
  </si>
  <si>
    <t xml:space="preserve">338 998,06 </t>
  </si>
  <si>
    <t xml:space="preserve">56 499,68 </t>
  </si>
  <si>
    <t>(5610+240*30)*1,261*1,1*0,66*((1+0,8*10))
(A+B*X)*К3*К2*К1*К4</t>
  </si>
  <si>
    <t>105 546,38</t>
  </si>
  <si>
    <t>Относительная стоимость с учетом сейсмичности 9 баллов К=1,3  для разделов: (Основные конструкции - 87%) Итого общий коэффициент относительной стоимости К=(0,87*1,3+0,13)=1,261;</t>
  </si>
  <si>
    <t>К3=1,261  МУ  п. 3.7;</t>
  </si>
  <si>
    <t>К1=0,66 ;</t>
  </si>
  <si>
    <t xml:space="preserve"> 87%;</t>
  </si>
  <si>
    <t xml:space="preserve">91 825,35 </t>
  </si>
  <si>
    <t xml:space="preserve"> 13%;</t>
  </si>
  <si>
    <t xml:space="preserve">13 721,03 </t>
  </si>
  <si>
    <t>4 593 263,78</t>
  </si>
  <si>
    <t xml:space="preserve">   Всего с учетом "коэффициента на III квартал 2022 г. (Письмо Минстроя РФ № 39010-ИФ/09 от 05.08.2022) К=5,07"</t>
  </si>
  <si>
    <t>23 287 847,36</t>
  </si>
  <si>
    <t>Стоимость инж.изыск.в ценах 3 кв.2022</t>
  </si>
  <si>
    <t>Коэф.3 кв.2022</t>
  </si>
  <si>
    <t>Стоимость проектных работ в ценах 3 кв.2022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</si>
  <si>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</si>
  <si>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</si>
  <si>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</si>
  <si>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</si>
  <si>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</si>
  <si>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</si>
  <si>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</si>
  <si>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</si>
  <si>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</si>
  <si>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</si>
  <si>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</si>
  <si>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</si>
  <si>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</si>
  <si>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</si>
  <si>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</si>
  <si>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</si>
  <si>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</si>
  <si>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</si>
  <si>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</si>
  <si>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</si>
  <si>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</si>
  <si>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</si>
  <si>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</si>
  <si>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</si>
  <si>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</si>
  <si>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</si>
  <si>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</si>
  <si>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</si>
  <si>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</si>
  <si>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</si>
  <si>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</si>
  <si>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</si>
  <si>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 xml:space="preserve">Изыскательские работы </t>
  </si>
  <si>
    <t>Индекс пересчета в текущие цены 2022 г (индекс роста потребительских цен по 2021 год включительно) Распоряжение ФАУ "Главгосэкспертиза России"№ 4р от 17.01.2022</t>
  </si>
  <si>
    <t>Индекс роста потребительских цен на 2023 г. (по 2022 год включительно)</t>
  </si>
  <si>
    <t>«Всесезонный туристско-рекреационный комплекс «Эльбрус», Кабардино-Балкарская Республика.«Всесезонный туристско-рекреационный комплекс «Эльбрус», Кабардино-Балкарская Республика. Горнолыжные трассы EP16,  EP18, EP19, EP20, EP21, EP22, EP24, EP25»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</si>
  <si>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</si>
  <si>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Стоимость работ в ценах  сметной документации
III квартала 2022 г.</t>
  </si>
  <si>
    <t>Стоимость работ в ценах на дату формирования начальной (максимальной) цены контракта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</si>
  <si>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</si>
  <si>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Резерв средств на непредвиденные работы и затраты для инженерных изысканий</t>
  </si>
  <si>
    <t>**Применены индексы на III квартал 2022 года по письму Минстроя РФ от 05.08.2022 № 39010-ИФ/09.</t>
  </si>
  <si>
    <t>Расчет индекса прогнозной инфляции для инженерных изысканий и проектной документации</t>
  </si>
  <si>
    <t>Продолжительность выполнения работ, мес.</t>
  </si>
  <si>
    <t>окончание первого года</t>
  </si>
  <si>
    <t>начало второго года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</si>
  <si>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</si>
  <si>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</si>
  <si>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ежемесячный прогнозный индекс на 2022 год</t>
  </si>
  <si>
    <t>^(1/12)</t>
  </si>
  <si>
    <t>ежемесячный прогнозный индекс на 2023 год</t>
  </si>
  <si>
    <t>К на 2022 =</t>
  </si>
  <si>
    <t>К на 2023 =</t>
  </si>
  <si>
    <t>Индекс прогнозной инфляции</t>
  </si>
  <si>
    <t>Дата формирования НМЦК</t>
  </si>
  <si>
    <t>Доля сметной стоимости, подлежащая выполнению подрядчиком в 2024 году</t>
  </si>
  <si>
    <t>ежемесячный прогнозный индекс на 2024 год</t>
  </si>
  <si>
    <t>К на 2024 =</t>
  </si>
  <si>
    <t>окончание второго года</t>
  </si>
  <si>
    <t>начало третьего года</t>
  </si>
  <si>
    <t>Индекс Минэкономразвития РФ на 2022 г. (Письмо Минэкономразвития России от 28.09.2022 № 36804-ПК/Д03и)</t>
  </si>
  <si>
    <t>Индекс Минэкономразвития РФ на 2023 г. (Письмо Минэкономразвития России от 28.09.2022 № 36804-ПК/Д03и)</t>
  </si>
  <si>
    <t>Индекс Минэкономразвития РФ на 2024 г. (Письмо Минэкономразвития России от 28.09.2022 № 36804-ПК/Д03и)</t>
  </si>
  <si>
    <t>С учетом НДС-20%</t>
  </si>
  <si>
    <t>- затраты на инженерные изыскания:</t>
  </si>
  <si>
    <t>- оценка воздействия на окружающую среду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</si>
  <si>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Заданием на проектирование объекта капитального строительства.</t>
  </si>
  <si>
    <t>Индекс пересчета в текущие цены на III квартал 2022 г. принят согласно Письму Минстроя России 
РФ № 39010-ИФ/09 от 05.08.2022/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</si>
  <si>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28.09.2022 № 36804-ПК/Д03и.</t>
  </si>
  <si>
    <t>Заместитель директора Департамента развития инфраструктуры АО "КАВКАЗ.РФ"</t>
  </si>
  <si>
    <t>Оценка селевой и лавинной опасности</t>
  </si>
  <si>
    <t>1.6</t>
  </si>
  <si>
    <t>Смета № 6-из</t>
  </si>
  <si>
    <t>(семьдесят два миллиона триста девяносто две тысячи пятьсот шестьдесят пять рублей, 87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</si>
</sst>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_-* #,##0.00\ _₽_-;\-* #,##0.00\ _₽_-;_-* &quot;-&quot;??\ _₽_-;_-@_-"/>
    <numFmt numFmtId="178" formatCode="#,##0.0000000"/>
    <numFmt numFmtId="179" formatCode="0.00000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2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6">
    <xf numFmtId="0" fontId="0" fillId="0" borderId="0"/>
    <xf numFmtId="0" fontId="30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3" fillId="3" borderId="0">
      <alignment horizontal="left" vertical="center"/>
    </xf>
    <xf numFmtId="0" fontId="33" fillId="3" borderId="0">
      <alignment horizontal="center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right" vertical="center"/>
    </xf>
    <xf numFmtId="0" fontId="33" fillId="3" borderId="0">
      <alignment horizontal="center" vertical="center"/>
    </xf>
    <xf numFmtId="165" fontId="30" fillId="0" borderId="0" applyFont="0" applyFill="0" applyBorder="0" applyAlignment="0" applyProtection="0"/>
    <xf numFmtId="0" fontId="30" fillId="0" borderId="0"/>
    <xf numFmtId="0" fontId="30" fillId="0" borderId="0"/>
    <xf numFmtId="165" fontId="36" fillId="0" borderId="0" applyFont="0" applyFill="0" applyBorder="0" applyAlignment="0" applyProtection="0"/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7" fillId="4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5" borderId="0">
      <alignment horizontal="center" vertical="center"/>
    </xf>
    <xf numFmtId="0" fontId="37" fillId="4" borderId="0">
      <alignment horizontal="left" vertical="center"/>
    </xf>
    <xf numFmtId="0" fontId="37" fillId="0" borderId="0">
      <alignment horizontal="left" vertical="top"/>
    </xf>
    <xf numFmtId="0" fontId="33" fillId="5" borderId="0">
      <alignment horizontal="center" vertical="center"/>
    </xf>
    <xf numFmtId="0" fontId="37" fillId="4" borderId="0">
      <alignment horizontal="center" vertical="center"/>
    </xf>
    <xf numFmtId="0" fontId="37" fillId="0" borderId="0">
      <alignment horizontal="center" vertical="center"/>
    </xf>
    <xf numFmtId="0" fontId="38" fillId="4" borderId="0">
      <alignment horizontal="left" vertical="center"/>
    </xf>
    <xf numFmtId="0" fontId="37" fillId="0" borderId="0">
      <alignment horizontal="center" vertical="center"/>
    </xf>
    <xf numFmtId="0" fontId="37" fillId="4" borderId="0">
      <alignment horizontal="center" vertical="center"/>
    </xf>
    <xf numFmtId="0" fontId="37" fillId="4" borderId="0">
      <alignment horizontal="left" vertical="center"/>
    </xf>
    <xf numFmtId="0" fontId="37" fillId="4" borderId="0">
      <alignment horizontal="right" vertical="center"/>
    </xf>
    <xf numFmtId="0" fontId="37" fillId="4" borderId="0">
      <alignment horizontal="center" vertical="center"/>
    </xf>
    <xf numFmtId="0" fontId="37" fillId="4" borderId="0">
      <alignment horizontal="left" vertical="top"/>
    </xf>
    <xf numFmtId="0" fontId="37" fillId="4" borderId="0">
      <alignment horizontal="right" vertical="center"/>
    </xf>
    <xf numFmtId="0" fontId="37" fillId="4" borderId="0">
      <alignment horizontal="right" vertical="top"/>
    </xf>
    <xf numFmtId="0" fontId="37" fillId="4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9" fillId="4" borderId="0">
      <alignment horizontal="left" vertical="top"/>
    </xf>
    <xf numFmtId="0" fontId="37" fillId="4" borderId="0">
      <alignment horizontal="left" vertical="center"/>
    </xf>
    <xf numFmtId="0" fontId="39" fillId="4" borderId="0">
      <alignment horizontal="left" vertical="top"/>
    </xf>
    <xf numFmtId="0" fontId="39" fillId="4" borderId="0">
      <alignment horizontal="center" vertical="center"/>
    </xf>
    <xf numFmtId="0" fontId="40" fillId="4" borderId="0">
      <alignment horizontal="center" vertical="center"/>
    </xf>
    <xf numFmtId="0" fontId="40" fillId="0" borderId="0">
      <alignment horizontal="center" vertical="center"/>
    </xf>
    <xf numFmtId="0" fontId="37" fillId="4" borderId="0">
      <alignment horizontal="center" vertical="center"/>
    </xf>
    <xf numFmtId="0" fontId="37" fillId="0" borderId="0">
      <alignment horizontal="center" vertical="top"/>
    </xf>
    <xf numFmtId="0" fontId="37" fillId="4" borderId="0">
      <alignment horizontal="center" vertical="center"/>
    </xf>
    <xf numFmtId="0" fontId="41" fillId="0" borderId="0">
      <alignment horizontal="left" vertical="top"/>
    </xf>
    <xf numFmtId="0" fontId="37" fillId="4" borderId="0">
      <alignment horizontal="center" vertical="center"/>
    </xf>
    <xf numFmtId="0" fontId="37" fillId="0" borderId="0">
      <alignment horizontal="left" vertical="top"/>
    </xf>
    <xf numFmtId="0" fontId="37" fillId="4" borderId="0">
      <alignment horizontal="left" vertical="center"/>
    </xf>
    <xf numFmtId="0" fontId="41" fillId="0" borderId="0">
      <alignment horizontal="left" vertical="center"/>
    </xf>
    <xf numFmtId="0" fontId="33" fillId="5" borderId="0">
      <alignment horizontal="left" vertical="center"/>
    </xf>
    <xf numFmtId="0" fontId="37" fillId="4" borderId="0">
      <alignment horizontal="left" vertical="center"/>
    </xf>
    <xf numFmtId="0" fontId="41" fillId="0" borderId="0">
      <alignment horizontal="left" vertical="top"/>
    </xf>
    <xf numFmtId="0" fontId="33" fillId="5" borderId="0">
      <alignment horizontal="left" vertical="center"/>
    </xf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1" fillId="0" borderId="0"/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lef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3" borderId="0">
      <alignment horizontal="right" vertical="center"/>
    </xf>
    <xf numFmtId="0" fontId="33" fillId="5" borderId="0">
      <alignment horizontal="center" vertical="center"/>
    </xf>
    <xf numFmtId="0" fontId="33" fillId="3" borderId="0">
      <alignment horizontal="center" vertical="center"/>
    </xf>
    <xf numFmtId="0" fontId="33" fillId="3" borderId="0">
      <alignment horizontal="center" vertical="center"/>
    </xf>
    <xf numFmtId="0" fontId="33" fillId="5" borderId="0">
      <alignment horizontal="left" vertical="center"/>
    </xf>
    <xf numFmtId="0" fontId="36" fillId="0" borderId="0"/>
    <xf numFmtId="0" fontId="35" fillId="0" borderId="0"/>
    <xf numFmtId="9" fontId="36" fillId="0" borderId="0" applyFont="0" applyFill="0" applyBorder="0" applyAlignment="0" applyProtection="0"/>
    <xf numFmtId="0" fontId="29" fillId="0" borderId="0"/>
    <xf numFmtId="0" fontId="43" fillId="0" borderId="0">
      <alignment horizontal="right" vertical="center"/>
    </xf>
    <xf numFmtId="0" fontId="44" fillId="0" borderId="0">
      <alignment horizontal="left" vertical="center"/>
    </xf>
    <xf numFmtId="0" fontId="45" fillId="0" borderId="0">
      <alignment horizontal="left" vertical="center"/>
    </xf>
    <xf numFmtId="0" fontId="45" fillId="0" borderId="0">
      <alignment horizontal="left" vertical="top"/>
    </xf>
    <xf numFmtId="0" fontId="46" fillId="0" borderId="0">
      <alignment horizontal="center" vertical="center"/>
    </xf>
    <xf numFmtId="0" fontId="45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left" vertical="center"/>
    </xf>
    <xf numFmtId="0" fontId="45" fillId="0" borderId="4">
      <alignment horizontal="center" vertical="center"/>
    </xf>
    <xf numFmtId="0" fontId="43" fillId="0" borderId="4">
      <alignment horizontal="center" vertical="center"/>
    </xf>
    <xf numFmtId="0" fontId="45" fillId="0" borderId="4">
      <alignment horizontal="left" vertical="center"/>
    </xf>
    <xf numFmtId="0" fontId="45" fillId="0" borderId="4">
      <alignment horizontal="right" vertical="center"/>
    </xf>
    <xf numFmtId="0" fontId="45" fillId="0" borderId="4">
      <alignment horizontal="left" vertical="top"/>
    </xf>
    <xf numFmtId="164" fontId="30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8" fillId="0" borderId="0"/>
    <xf numFmtId="0" fontId="45" fillId="0" borderId="0">
      <alignment horizontal="left" vertical="top"/>
    </xf>
    <xf numFmtId="0" fontId="45" fillId="0" borderId="4">
      <alignment horizontal="right" vertical="top"/>
    </xf>
    <xf numFmtId="0" fontId="45" fillId="0" borderId="4">
      <alignment horizontal="left" vertical="top"/>
    </xf>
    <xf numFmtId="0" fontId="45" fillId="0" borderId="10">
      <alignment horizontal="left" vertical="top"/>
    </xf>
    <xf numFmtId="0" fontId="45" fillId="0" borderId="2">
      <alignment horizontal="left" vertical="top"/>
    </xf>
    <xf numFmtId="0" fontId="43" fillId="0" borderId="0">
      <alignment horizontal="left" vertical="top"/>
    </xf>
    <xf numFmtId="0" fontId="45" fillId="0" borderId="0">
      <alignment horizontal="center" vertical="top"/>
    </xf>
    <xf numFmtId="0" fontId="46" fillId="0" borderId="0">
      <alignment horizontal="center" vertical="center"/>
    </xf>
    <xf numFmtId="0" fontId="27" fillId="0" borderId="0"/>
    <xf numFmtId="0" fontId="30" fillId="0" borderId="0"/>
    <xf numFmtId="0" fontId="37" fillId="4" borderId="0">
      <alignment horizontal="left" vertical="center"/>
    </xf>
    <xf numFmtId="0" fontId="36" fillId="3" borderId="0">
      <alignment horizontal="center" vertical="center"/>
    </xf>
    <xf numFmtId="0" fontId="42" fillId="0" borderId="0"/>
    <xf numFmtId="0" fontId="42" fillId="0" borderId="0"/>
    <xf numFmtId="0" fontId="37" fillId="4" borderId="0">
      <alignment horizontal="left" vertical="center"/>
    </xf>
    <xf numFmtId="0" fontId="27" fillId="0" borderId="0"/>
    <xf numFmtId="0" fontId="31" fillId="0" borderId="0"/>
    <xf numFmtId="0" fontId="57" fillId="0" borderId="0"/>
    <xf numFmtId="164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4" fillId="0" borderId="0"/>
    <xf numFmtId="0" fontId="43" fillId="0" borderId="0">
      <alignment horizontal="right" vertical="center"/>
    </xf>
    <xf numFmtId="0" fontId="43" fillId="0" borderId="0">
      <alignment horizontal="right" vertical="center"/>
    </xf>
    <xf numFmtId="0" fontId="23" fillId="0" borderId="0"/>
    <xf numFmtId="0" fontId="22" fillId="0" borderId="0"/>
    <xf numFmtId="0" fontId="21" fillId="0" borderId="0"/>
    <xf numFmtId="0" fontId="46" fillId="0" borderId="0">
      <alignment horizontal="center" vertical="center"/>
    </xf>
    <xf numFmtId="0" fontId="45" fillId="0" borderId="0">
      <alignment horizontal="center" vertical="top"/>
    </xf>
    <xf numFmtId="0" fontId="43" fillId="0" borderId="0">
      <alignment horizontal="left" vertical="top"/>
    </xf>
    <xf numFmtId="0" fontId="45" fillId="0" borderId="0">
      <alignment horizontal="left" vertical="top"/>
    </xf>
    <xf numFmtId="0" fontId="45" fillId="0" borderId="4">
      <alignment horizontal="center" vertical="center"/>
    </xf>
    <xf numFmtId="0" fontId="43" fillId="0" borderId="4">
      <alignment horizontal="center" vertical="center"/>
    </xf>
    <xf numFmtId="0" fontId="45" fillId="0" borderId="4">
      <alignment horizontal="left" vertical="center"/>
    </xf>
    <xf numFmtId="0" fontId="45" fillId="0" borderId="2">
      <alignment horizontal="left" vertical="top"/>
    </xf>
    <xf numFmtId="0" fontId="45" fillId="0" borderId="4">
      <alignment horizontal="right" vertical="center"/>
    </xf>
    <xf numFmtId="0" fontId="45" fillId="0" borderId="4">
      <alignment horizontal="right" vertical="top"/>
    </xf>
    <xf numFmtId="0" fontId="45" fillId="0" borderId="0">
      <alignment horizontal="left" vertical="center"/>
    </xf>
    <xf numFmtId="0" fontId="19" fillId="0" borderId="0"/>
    <xf numFmtId="0" fontId="18" fillId="0" borderId="0"/>
    <xf numFmtId="0" fontId="17" fillId="0" borderId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0" fillId="0" borderId="0"/>
    <xf numFmtId="165" fontId="4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7" fillId="0" borderId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7" fillId="0" borderId="0"/>
    <xf numFmtId="0" fontId="43" fillId="0" borderId="0">
      <alignment horizontal="right" vertical="center"/>
    </xf>
    <xf numFmtId="0" fontId="43" fillId="0" borderId="0">
      <alignment horizontal="right" vertical="center"/>
    </xf>
    <xf numFmtId="0" fontId="45" fillId="0" borderId="4">
      <alignment horizontal="right" vertical="top"/>
    </xf>
    <xf numFmtId="0" fontId="45" fillId="0" borderId="4">
      <alignment horizontal="lef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17" fillId="0" borderId="0"/>
    <xf numFmtId="165" fontId="4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168" fontId="30" fillId="0" borderId="0" applyFont="0" applyFill="0" applyBorder="0" applyAlignment="0" applyProtection="0"/>
    <xf numFmtId="0" fontId="35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4" borderId="0" applyNumberFormat="0" applyBorder="0" applyAlignment="0" applyProtection="0"/>
    <xf numFmtId="0" fontId="67" fillId="8" borderId="0" applyNumberFormat="0" applyBorder="0" applyAlignment="0" applyProtection="0"/>
    <xf numFmtId="0" fontId="68" fillId="25" borderId="15" applyNumberFormat="0" applyAlignment="0" applyProtection="0"/>
    <xf numFmtId="0" fontId="69" fillId="26" borderId="16" applyNumberFormat="0" applyAlignment="0" applyProtection="0"/>
    <xf numFmtId="0" fontId="70" fillId="0" borderId="0" applyNumberFormat="0" applyFill="0" applyBorder="0" applyAlignment="0" applyProtection="0"/>
    <xf numFmtId="0" fontId="71" fillId="9" borderId="0" applyNumberFormat="0" applyBorder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5" fillId="12" borderId="15" applyNumberFormat="0" applyAlignment="0" applyProtection="0"/>
    <xf numFmtId="0" fontId="76" fillId="0" borderId="20" applyNumberFormat="0" applyFill="0" applyAlignment="0" applyProtection="0"/>
    <xf numFmtId="0" fontId="77" fillId="27" borderId="0" applyNumberFormat="0" applyBorder="0" applyAlignment="0" applyProtection="0"/>
    <xf numFmtId="0" fontId="78" fillId="0" borderId="0" applyNumberFormat="0" applyFill="0" applyBorder="0" applyAlignment="0" applyProtection="0"/>
    <xf numFmtId="0" fontId="30" fillId="28" borderId="21" applyNumberFormat="0" applyFont="0" applyAlignment="0" applyProtection="0"/>
    <xf numFmtId="0" fontId="79" fillId="25" borderId="22" applyNumberFormat="0" applyAlignment="0" applyProtection="0"/>
    <xf numFmtId="0" fontId="37" fillId="4" borderId="0">
      <alignment horizontal="left" vertical="center"/>
    </xf>
    <xf numFmtId="0" fontId="37" fillId="0" borderId="0">
      <alignment horizontal="center" vertical="center"/>
    </xf>
    <xf numFmtId="0" fontId="41" fillId="0" borderId="0">
      <alignment horizontal="center" vertical="center"/>
    </xf>
    <xf numFmtId="0" fontId="37" fillId="0" borderId="0">
      <alignment horizontal="left" vertical="center"/>
    </xf>
    <xf numFmtId="0" fontId="37" fillId="0" borderId="0">
      <alignment horizontal="right" vertical="center"/>
    </xf>
    <xf numFmtId="0" fontId="37" fillId="0" borderId="0">
      <alignment horizontal="center" vertical="center"/>
    </xf>
    <xf numFmtId="0" fontId="37" fillId="0" borderId="0">
      <alignment horizontal="left" vertical="top"/>
    </xf>
    <xf numFmtId="0" fontId="37" fillId="0" borderId="0">
      <alignment horizontal="right" vertical="center"/>
    </xf>
    <xf numFmtId="0" fontId="37" fillId="0" borderId="0">
      <alignment horizontal="left" vertical="center"/>
    </xf>
    <xf numFmtId="0" fontId="33" fillId="3" borderId="0">
      <alignment horizontal="center" vertical="center"/>
    </xf>
    <xf numFmtId="0" fontId="37" fillId="0" borderId="0">
      <alignment horizontal="right" vertical="top"/>
    </xf>
    <xf numFmtId="0" fontId="37" fillId="0" borderId="0">
      <alignment horizontal="left" vertical="top"/>
    </xf>
    <xf numFmtId="0" fontId="80" fillId="0" borderId="0" applyNumberFormat="0" applyFill="0" applyBorder="0" applyAlignment="0" applyProtection="0"/>
    <xf numFmtId="0" fontId="81" fillId="0" borderId="23" applyNumberFormat="0" applyFill="0" applyAlignment="0" applyProtection="0"/>
    <xf numFmtId="0" fontId="82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3" fillId="12" borderId="15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4" fillId="25" borderId="22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0" fontId="85" fillId="25" borderId="15" applyNumberFormat="0" applyAlignment="0" applyProtection="0"/>
    <xf numFmtId="169" fontId="30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6" fillId="0" borderId="17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90" fillId="26" borderId="16" applyNumberFormat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0" fontId="30" fillId="28" borderId="21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4" fillId="0" borderId="20" applyNumberFormat="0" applyFill="0" applyAlignment="0" applyProtection="0"/>
    <xf numFmtId="0" fontId="95" fillId="0" borderId="0"/>
    <xf numFmtId="0" fontId="7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9" fontId="35" fillId="0" borderId="0" applyFont="0" applyFill="0" applyBorder="0" applyAlignment="0" applyProtection="0"/>
    <xf numFmtId="0" fontId="13" fillId="0" borderId="0"/>
    <xf numFmtId="0" fontId="12" fillId="0" borderId="0"/>
    <xf numFmtId="0" fontId="35" fillId="0" borderId="0"/>
    <xf numFmtId="0" fontId="31" fillId="0" borderId="0"/>
    <xf numFmtId="170" fontId="30" fillId="0" borderId="0" applyFont="0" applyFill="0" applyBorder="0" applyAlignment="0" applyProtection="0"/>
    <xf numFmtId="0" fontId="11" fillId="0" borderId="0"/>
    <xf numFmtId="0" fontId="34" fillId="0" borderId="0">
      <alignment horizontal="center"/>
    </xf>
    <xf numFmtId="0" fontId="31" fillId="0" borderId="4" applyBorder="0" applyAlignment="0">
      <alignment horizontal="center" wrapText="1"/>
    </xf>
    <xf numFmtId="0" fontId="34" fillId="0" borderId="0">
      <alignment horizontal="left" vertical="top"/>
    </xf>
    <xf numFmtId="0" fontId="10" fillId="0" borderId="0"/>
    <xf numFmtId="0" fontId="9" fillId="0" borderId="0"/>
    <xf numFmtId="0" fontId="8" fillId="0" borderId="0"/>
    <xf numFmtId="0" fontId="8" fillId="0" borderId="0"/>
    <xf numFmtId="165" fontId="63" fillId="0" borderId="0" applyFont="0" applyFill="0" applyBorder="0" applyAlignment="0" applyProtection="0"/>
    <xf numFmtId="0" fontId="63" fillId="0" borderId="0"/>
    <xf numFmtId="0" fontId="7" fillId="0" borderId="0"/>
    <xf numFmtId="0" fontId="6" fillId="0" borderId="0"/>
    <xf numFmtId="0" fontId="34" fillId="0" borderId="0">
      <alignment horizontal="right" vertical="top" wrapText="1"/>
    </xf>
    <xf numFmtId="0" fontId="34" fillId="0" borderId="4">
      <alignment horizontal="center" wrapText="1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0">
    <xf numFmtId="0" fontId="0" fillId="0" borderId="0" xfId="0"/>
    <xf numFmtId="0" fontId="34" fillId="2" borderId="0" xfId="63" applyFont="1" applyFill="1"/>
    <xf numFmtId="0" fontId="34" fillId="2" borderId="0" xfId="63" applyFont="1" applyFill="1" applyAlignment="1">
      <alignment vertical="center"/>
    </xf>
    <xf numFmtId="0" fontId="34" fillId="2" borderId="4" xfId="1" applyFont="1" applyFill="1" applyBorder="1" applyAlignment="1">
      <alignment horizontal="left" vertical="center" wrapText="1" shrinkToFit="1"/>
    </xf>
    <xf numFmtId="0" fontId="48" fillId="2" borderId="4" xfId="1" applyFont="1" applyFill="1" applyBorder="1" applyAlignment="1">
      <alignment horizontal="center" vertical="center" wrapText="1"/>
    </xf>
    <xf numFmtId="0" fontId="48" fillId="2" borderId="11" xfId="1" applyFont="1" applyFill="1" applyBorder="1" applyAlignment="1">
      <alignment horizontal="center" vertical="center" wrapText="1"/>
    </xf>
    <xf numFmtId="0" fontId="30" fillId="0" borderId="0" xfId="1" applyFont="1" applyFill="1"/>
    <xf numFmtId="0" fontId="52" fillId="2" borderId="4" xfId="1" applyFont="1" applyFill="1" applyBorder="1" applyAlignment="1">
      <alignment horizontal="left" vertical="center" wrapText="1"/>
    </xf>
    <xf numFmtId="0" fontId="48" fillId="0" borderId="0" xfId="1" applyFont="1"/>
    <xf numFmtId="0" fontId="49" fillId="3" borderId="0" xfId="1" applyFont="1" applyFill="1"/>
    <xf numFmtId="164" fontId="30" fillId="0" borderId="0" xfId="1" applyNumberFormat="1" applyFont="1"/>
    <xf numFmtId="0" fontId="30" fillId="0" borderId="0" xfId="1" applyFont="1" applyAlignment="1">
      <alignment horizontal="center" vertical="center"/>
    </xf>
    <xf numFmtId="9" fontId="48" fillId="2" borderId="11" xfId="1" applyNumberFormat="1" applyFont="1" applyFill="1" applyBorder="1" applyAlignment="1">
      <alignment horizontal="center" vertical="center" wrapText="1"/>
    </xf>
    <xf numFmtId="4" fontId="50" fillId="2" borderId="4" xfId="1" applyNumberFormat="1" applyFont="1" applyFill="1" applyBorder="1" applyAlignment="1">
      <alignment horizontal="center" vertical="center" wrapText="1"/>
    </xf>
    <xf numFmtId="0" fontId="30" fillId="0" borderId="0" xfId="1" applyFont="1"/>
    <xf numFmtId="0" fontId="32" fillId="2" borderId="0" xfId="63" applyFont="1" applyFill="1" applyAlignment="1">
      <alignment horizontal="left" vertical="center" wrapText="1"/>
    </xf>
    <xf numFmtId="0" fontId="48" fillId="0" borderId="0" xfId="1" applyFont="1" applyFill="1" applyAlignment="1">
      <alignment horizontal="center" vertical="center"/>
    </xf>
    <xf numFmtId="0" fontId="48" fillId="0" borderId="0" xfId="1" applyFont="1" applyFill="1"/>
    <xf numFmtId="0" fontId="47" fillId="0" borderId="0" xfId="1" applyFont="1" applyFill="1" applyAlignment="1">
      <alignment horizontal="center" vertical="center"/>
    </xf>
    <xf numFmtId="0" fontId="48" fillId="0" borderId="0" xfId="1" applyFont="1" applyFill="1" applyAlignment="1">
      <alignment horizontal="left" vertical="top"/>
    </xf>
    <xf numFmtId="0" fontId="50" fillId="0" borderId="0" xfId="1" applyFont="1" applyBorder="1" applyAlignment="1">
      <alignment horizontal="left" vertical="top"/>
    </xf>
    <xf numFmtId="0" fontId="48" fillId="0" borderId="0" xfId="1" applyFont="1" applyBorder="1" applyAlignment="1"/>
    <xf numFmtId="0" fontId="48" fillId="0" borderId="0" xfId="1" applyFont="1" applyBorder="1" applyAlignment="1">
      <alignment horizontal="center" vertical="center"/>
    </xf>
    <xf numFmtId="0" fontId="30" fillId="0" borderId="0" xfId="1" applyFont="1" applyBorder="1" applyAlignment="1"/>
    <xf numFmtId="0" fontId="47" fillId="0" borderId="4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2" fillId="3" borderId="4" xfId="1" applyFont="1" applyFill="1" applyBorder="1" applyAlignment="1">
      <alignment horizontal="center" vertical="center" wrapText="1"/>
    </xf>
    <xf numFmtId="0" fontId="48" fillId="3" borderId="4" xfId="1" applyFont="1" applyFill="1" applyBorder="1" applyAlignment="1">
      <alignment horizontal="left" vertical="center" wrapText="1"/>
    </xf>
    <xf numFmtId="0" fontId="48" fillId="3" borderId="4" xfId="1" applyFont="1" applyFill="1" applyBorder="1" applyAlignment="1">
      <alignment horizontal="center" vertical="center" wrapText="1"/>
    </xf>
    <xf numFmtId="0" fontId="34" fillId="3" borderId="4" xfId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right" vertical="center"/>
    </xf>
    <xf numFmtId="0" fontId="31" fillId="3" borderId="4" xfId="1" applyFont="1" applyFill="1" applyBorder="1" applyAlignment="1">
      <alignment horizontal="center" vertical="center" wrapText="1"/>
    </xf>
    <xf numFmtId="0" fontId="52" fillId="3" borderId="4" xfId="1" applyFont="1" applyFill="1" applyBorder="1" applyAlignment="1">
      <alignment horizontal="left" vertical="center" wrapText="1"/>
    </xf>
    <xf numFmtId="0" fontId="52" fillId="3" borderId="4" xfId="1" applyFont="1" applyFill="1" applyBorder="1" applyAlignment="1">
      <alignment horizontal="center" vertical="center" wrapText="1"/>
    </xf>
    <xf numFmtId="4" fontId="52" fillId="3" borderId="4" xfId="1" applyNumberFormat="1" applyFont="1" applyFill="1" applyBorder="1" applyAlignment="1">
      <alignment horizontal="right" vertical="center" wrapText="1"/>
    </xf>
    <xf numFmtId="0" fontId="53" fillId="3" borderId="4" xfId="1" applyFont="1" applyFill="1" applyBorder="1" applyAlignment="1">
      <alignment horizontal="center" vertical="center" wrapText="1"/>
    </xf>
    <xf numFmtId="4" fontId="50" fillId="2" borderId="4" xfId="63" applyNumberFormat="1" applyFont="1" applyFill="1" applyBorder="1" applyAlignment="1">
      <alignment horizontal="center" vertical="center" wrapText="1"/>
    </xf>
    <xf numFmtId="0" fontId="52" fillId="2" borderId="4" xfId="63" applyFont="1" applyFill="1" applyBorder="1" applyAlignment="1">
      <alignment horizontal="left" vertical="center" wrapText="1"/>
    </xf>
    <xf numFmtId="0" fontId="48" fillId="2" borderId="4" xfId="63" applyFont="1" applyFill="1" applyBorder="1" applyAlignment="1">
      <alignment horizontal="center" vertical="center" wrapText="1"/>
    </xf>
    <xf numFmtId="9" fontId="48" fillId="2" borderId="4" xfId="63" applyNumberFormat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left" vertical="center" wrapText="1"/>
    </xf>
    <xf numFmtId="4" fontId="34" fillId="0" borderId="4" xfId="1" applyNumberFormat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10" fontId="34" fillId="0" borderId="11" xfId="1" applyNumberFormat="1" applyFont="1" applyFill="1" applyBorder="1" applyAlignment="1">
      <alignment horizontal="center" vertical="center" wrapText="1"/>
    </xf>
    <xf numFmtId="10" fontId="34" fillId="0" borderId="0" xfId="1" applyNumberFormat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/>
    <xf numFmtId="0" fontId="52" fillId="0" borderId="4" xfId="1" applyFont="1" applyFill="1" applyBorder="1" applyAlignment="1">
      <alignment horizontal="left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center" vertical="center" wrapText="1"/>
    </xf>
    <xf numFmtId="0" fontId="34" fillId="3" borderId="4" xfId="1" applyFont="1" applyFill="1" applyBorder="1" applyAlignment="1">
      <alignment horizontal="left" vertical="center" wrapText="1"/>
    </xf>
    <xf numFmtId="2" fontId="34" fillId="3" borderId="4" xfId="1" applyNumberFormat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left" vertical="center"/>
    </xf>
    <xf numFmtId="9" fontId="34" fillId="3" borderId="4" xfId="1" applyNumberFormat="1" applyFont="1" applyFill="1" applyBorder="1" applyAlignment="1">
      <alignment horizontal="center" vertical="center"/>
    </xf>
    <xf numFmtId="166" fontId="34" fillId="3" borderId="4" xfId="1" applyNumberFormat="1" applyFont="1" applyFill="1" applyBorder="1" applyAlignment="1">
      <alignment horizontal="center" vertical="center"/>
    </xf>
    <xf numFmtId="2" fontId="30" fillId="3" borderId="4" xfId="1" applyNumberFormat="1" applyFont="1" applyFill="1" applyBorder="1" applyAlignment="1">
      <alignment horizontal="center"/>
    </xf>
    <xf numFmtId="9" fontId="34" fillId="3" borderId="4" xfId="1" applyNumberFormat="1" applyFont="1" applyFill="1" applyBorder="1" applyAlignment="1">
      <alignment horizontal="left" vertical="center" wrapText="1"/>
    </xf>
    <xf numFmtId="4" fontId="34" fillId="3" borderId="4" xfId="1" applyNumberFormat="1" applyFont="1" applyFill="1" applyBorder="1" applyAlignment="1">
      <alignment horizontal="right" vertical="center" wrapText="1"/>
    </xf>
    <xf numFmtId="10" fontId="34" fillId="3" borderId="4" xfId="1" applyNumberFormat="1" applyFont="1" applyFill="1" applyBorder="1" applyAlignment="1">
      <alignment horizontal="center" vertical="center"/>
    </xf>
    <xf numFmtId="2" fontId="34" fillId="3" borderId="4" xfId="1" applyNumberFormat="1" applyFont="1" applyFill="1" applyBorder="1" applyAlignment="1">
      <alignment horizontal="left" vertical="center" wrapText="1"/>
    </xf>
    <xf numFmtId="0" fontId="32" fillId="3" borderId="4" xfId="1" applyFont="1" applyFill="1" applyBorder="1" applyAlignment="1">
      <alignment horizontal="left" vertical="center" wrapText="1"/>
    </xf>
    <xf numFmtId="2" fontId="32" fillId="3" borderId="4" xfId="1" applyNumberFormat="1" applyFont="1" applyFill="1" applyBorder="1" applyAlignment="1">
      <alignment horizontal="center" vertical="center" wrapText="1"/>
    </xf>
    <xf numFmtId="2" fontId="32" fillId="3" borderId="4" xfId="1" applyNumberFormat="1" applyFont="1" applyFill="1" applyBorder="1" applyAlignment="1">
      <alignment horizontal="left" vertical="center"/>
    </xf>
    <xf numFmtId="9" fontId="32" fillId="3" borderId="4" xfId="1" applyNumberFormat="1" applyFont="1" applyFill="1" applyBorder="1" applyAlignment="1">
      <alignment horizontal="center" vertical="center"/>
    </xf>
    <xf numFmtId="166" fontId="32" fillId="3" borderId="4" xfId="1" applyNumberFormat="1" applyFont="1" applyFill="1" applyBorder="1" applyAlignment="1">
      <alignment horizontal="center" vertical="center"/>
    </xf>
    <xf numFmtId="2" fontId="49" fillId="3" borderId="4" xfId="1" applyNumberFormat="1" applyFont="1" applyFill="1" applyBorder="1" applyAlignment="1">
      <alignment horizontal="center"/>
    </xf>
    <xf numFmtId="9" fontId="32" fillId="3" borderId="4" xfId="1" applyNumberFormat="1" applyFont="1" applyFill="1" applyBorder="1" applyAlignment="1">
      <alignment horizontal="left" vertical="center" wrapText="1"/>
    </xf>
    <xf numFmtId="4" fontId="32" fillId="3" borderId="4" xfId="1" applyNumberFormat="1" applyFont="1" applyFill="1" applyBorder="1" applyAlignment="1">
      <alignment horizontal="right" vertical="center" wrapText="1"/>
    </xf>
    <xf numFmtId="0" fontId="31" fillId="0" borderId="4" xfId="1" applyFont="1" applyBorder="1" applyAlignment="1">
      <alignment horizontal="center" vertical="center"/>
    </xf>
    <xf numFmtId="0" fontId="47" fillId="3" borderId="4" xfId="1" applyFont="1" applyFill="1" applyBorder="1" applyAlignment="1">
      <alignment horizontal="left" vertical="center" wrapText="1"/>
    </xf>
    <xf numFmtId="9" fontId="34" fillId="3" borderId="4" xfId="1" applyNumberFormat="1" applyFont="1" applyFill="1" applyBorder="1" applyAlignment="1">
      <alignment horizontal="center" vertical="center" wrapText="1"/>
    </xf>
    <xf numFmtId="2" fontId="34" fillId="3" borderId="4" xfId="1" applyNumberFormat="1" applyFont="1" applyFill="1" applyBorder="1" applyAlignment="1">
      <alignment horizontal="center" vertical="center"/>
    </xf>
    <xf numFmtId="0" fontId="30" fillId="0" borderId="0" xfId="1" applyFont="1" applyFill="1" applyBorder="1"/>
    <xf numFmtId="0" fontId="47" fillId="0" borderId="4" xfId="1" applyFont="1" applyBorder="1" applyAlignment="1">
      <alignment horizontal="left" vertical="center" wrapText="1"/>
    </xf>
    <xf numFmtId="0" fontId="48" fillId="0" borderId="4" xfId="1" applyFont="1" applyBorder="1"/>
    <xf numFmtId="164" fontId="47" fillId="0" borderId="4" xfId="3" applyFont="1" applyBorder="1" applyAlignment="1"/>
    <xf numFmtId="0" fontId="30" fillId="0" borderId="4" xfId="1" applyFont="1" applyBorder="1"/>
    <xf numFmtId="167" fontId="47" fillId="0" borderId="5" xfId="1" applyNumberFormat="1" applyFont="1" applyBorder="1" applyAlignment="1"/>
    <xf numFmtId="4" fontId="32" fillId="3" borderId="5" xfId="1" applyNumberFormat="1" applyFont="1" applyFill="1" applyBorder="1" applyAlignment="1">
      <alignment horizontal="right" vertical="center" wrapText="1"/>
    </xf>
    <xf numFmtId="0" fontId="30" fillId="0" borderId="4" xfId="1" applyFont="1" applyBorder="1" applyAlignment="1"/>
    <xf numFmtId="167" fontId="47" fillId="0" borderId="4" xfId="1" applyNumberFormat="1" applyFont="1" applyBorder="1" applyAlignment="1"/>
    <xf numFmtId="0" fontId="30" fillId="0" borderId="0" xfId="1" applyFont="1" applyBorder="1"/>
    <xf numFmtId="9" fontId="32" fillId="0" borderId="0" xfId="1" applyNumberFormat="1" applyFont="1" applyBorder="1" applyAlignment="1">
      <alignment horizontal="left"/>
    </xf>
    <xf numFmtId="4" fontId="32" fillId="3" borderId="0" xfId="1" applyNumberFormat="1" applyFont="1" applyFill="1" applyBorder="1" applyAlignment="1">
      <alignment horizontal="center" vertical="center" wrapText="1"/>
    </xf>
    <xf numFmtId="9" fontId="34" fillId="0" borderId="0" xfId="1" applyNumberFormat="1" applyFont="1" applyBorder="1" applyAlignment="1">
      <alignment horizontal="left"/>
    </xf>
    <xf numFmtId="0" fontId="55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8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2" fillId="2" borderId="4" xfId="63" applyFont="1" applyFill="1" applyBorder="1" applyAlignment="1">
      <alignment horizontal="center"/>
    </xf>
    <xf numFmtId="0" fontId="34" fillId="2" borderId="4" xfId="63" applyFont="1" applyFill="1" applyBorder="1"/>
    <xf numFmtId="0" fontId="62" fillId="0" borderId="0" xfId="0" applyFont="1" applyBorder="1" applyAlignment="1">
      <alignment vertical="center" wrapText="1"/>
    </xf>
    <xf numFmtId="0" fontId="62" fillId="0" borderId="0" xfId="0" applyFont="1" applyBorder="1" applyAlignment="1">
      <alignment horizontal="justify" vertical="center" wrapText="1"/>
    </xf>
    <xf numFmtId="4" fontId="62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4" fillId="2" borderId="0" xfId="63" applyFont="1" applyFill="1"/>
    <xf numFmtId="0" fontId="6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0" fillId="0" borderId="0" xfId="0" applyFont="1" applyBorder="1" applyAlignment="1">
      <alignment vertic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/>
    <xf numFmtId="4" fontId="58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98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58" fillId="0" borderId="0" xfId="0" applyNumberFormat="1" applyFont="1" applyFill="1" applyAlignment="1">
      <alignment horizontal="center"/>
    </xf>
    <xf numFmtId="0" fontId="31" fillId="0" borderId="0" xfId="63"/>
    <xf numFmtId="2" fontId="56" fillId="2" borderId="0" xfId="63" applyNumberFormat="1" applyFont="1" applyFill="1"/>
    <xf numFmtId="2" fontId="34" fillId="2" borderId="0" xfId="63" applyNumberFormat="1" applyFont="1" applyFill="1"/>
    <xf numFmtId="0" fontId="101" fillId="0" borderId="0" xfId="0" applyFont="1" applyBorder="1"/>
    <xf numFmtId="4" fontId="101" fillId="0" borderId="0" xfId="0" applyNumberFormat="1" applyFont="1" applyBorder="1" applyAlignment="1">
      <alignment horizontal="right"/>
    </xf>
    <xf numFmtId="0" fontId="62" fillId="0" borderId="0" xfId="0" applyFont="1" applyBorder="1" applyAlignment="1">
      <alignment horizontal="right"/>
    </xf>
    <xf numFmtId="0" fontId="51" fillId="0" borderId="0" xfId="63" applyFont="1" applyAlignment="1"/>
    <xf numFmtId="0" fontId="102" fillId="0" borderId="0" xfId="63" applyFont="1"/>
    <xf numFmtId="0" fontId="51" fillId="0" borderId="0" xfId="63" applyFont="1"/>
    <xf numFmtId="49" fontId="102" fillId="0" borderId="0" xfId="63" applyNumberFormat="1" applyFont="1"/>
    <xf numFmtId="49" fontId="103" fillId="0" borderId="0" xfId="63" applyNumberFormat="1" applyFont="1"/>
    <xf numFmtId="49" fontId="102" fillId="0" borderId="0" xfId="63" applyNumberFormat="1" applyFont="1" applyAlignment="1">
      <alignment wrapText="1"/>
    </xf>
    <xf numFmtId="0" fontId="104" fillId="0" borderId="10" xfId="63" applyFont="1" applyBorder="1" applyAlignment="1">
      <alignment horizontal="center"/>
    </xf>
    <xf numFmtId="0" fontId="62" fillId="0" borderId="0" xfId="0" applyFont="1"/>
    <xf numFmtId="0" fontId="104" fillId="0" borderId="0" xfId="63" applyFont="1" applyBorder="1" applyAlignment="1">
      <alignment horizontal="center"/>
    </xf>
    <xf numFmtId="0" fontId="105" fillId="0" borderId="0" xfId="63" applyFont="1" applyBorder="1" applyAlignment="1"/>
    <xf numFmtId="0" fontId="101" fillId="0" borderId="0" xfId="0" applyFont="1" applyAlignment="1">
      <alignment vertical="center"/>
    </xf>
    <xf numFmtId="0" fontId="62" fillId="6" borderId="4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left" vertical="center" wrapText="1"/>
    </xf>
    <xf numFmtId="4" fontId="62" fillId="2" borderId="4" xfId="0" applyNumberFormat="1" applyFont="1" applyFill="1" applyBorder="1" applyAlignment="1">
      <alignment horizontal="center" vertical="center" wrapText="1"/>
    </xf>
    <xf numFmtId="0" fontId="101" fillId="6" borderId="4" xfId="0" applyFont="1" applyFill="1" applyBorder="1" applyAlignment="1">
      <alignment vertical="center" wrapText="1"/>
    </xf>
    <xf numFmtId="4" fontId="101" fillId="6" borderId="4" xfId="0" applyNumberFormat="1" applyFont="1" applyFill="1" applyBorder="1" applyAlignment="1">
      <alignment horizontal="center" vertical="center" wrapText="1"/>
    </xf>
    <xf numFmtId="0" fontId="62" fillId="0" borderId="4" xfId="0" applyFont="1" applyBorder="1" applyAlignment="1">
      <alignment vertical="center" wrapText="1"/>
    </xf>
    <xf numFmtId="0" fontId="62" fillId="0" borderId="4" xfId="0" applyFont="1" applyBorder="1" applyAlignment="1">
      <alignment horizontal="justify" vertical="center" wrapText="1"/>
    </xf>
    <xf numFmtId="4" fontId="62" fillId="0" borderId="4" xfId="0" applyNumberFormat="1" applyFont="1" applyBorder="1" applyAlignment="1">
      <alignment horizontal="center" vertical="center" wrapText="1"/>
    </xf>
    <xf numFmtId="0" fontId="103" fillId="0" borderId="0" xfId="0" applyFont="1"/>
    <xf numFmtId="4" fontId="102" fillId="0" borderId="4" xfId="63" applyNumberFormat="1" applyFont="1" applyBorder="1" applyAlignment="1">
      <alignment horizontal="center"/>
    </xf>
    <xf numFmtId="0" fontId="101" fillId="0" borderId="0" xfId="0" quotePrefix="1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102" fillId="0" borderId="0" xfId="0" applyFont="1" applyAlignment="1">
      <alignment vertical="center"/>
    </xf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4" xfId="0" applyFont="1" applyBorder="1" applyAlignment="1">
      <alignment wrapText="1"/>
    </xf>
    <xf numFmtId="174" fontId="62" fillId="0" borderId="4" xfId="0" applyNumberFormat="1" applyFont="1" applyBorder="1" applyAlignment="1">
      <alignment horizontal="center" vertical="center"/>
    </xf>
    <xf numFmtId="0" fontId="102" fillId="0" borderId="4" xfId="0" applyFont="1" applyBorder="1"/>
    <xf numFmtId="174" fontId="102" fillId="0" borderId="4" xfId="0" applyNumberFormat="1" applyFont="1" applyBorder="1" applyAlignment="1">
      <alignment horizontal="center" vertical="center"/>
    </xf>
    <xf numFmtId="4" fontId="62" fillId="0" borderId="4" xfId="0" applyNumberFormat="1" applyFont="1" applyBorder="1" applyAlignment="1">
      <alignment horizontal="center" vertical="center"/>
    </xf>
    <xf numFmtId="0" fontId="102" fillId="0" borderId="0" xfId="0" applyFont="1" applyBorder="1"/>
    <xf numFmtId="4" fontId="62" fillId="0" borderId="0" xfId="0" applyNumberFormat="1" applyFont="1" applyBorder="1" applyAlignment="1">
      <alignment horizontal="center" vertical="center"/>
    </xf>
    <xf numFmtId="0" fontId="102" fillId="2" borderId="0" xfId="63" applyFont="1" applyFill="1"/>
    <xf numFmtId="0" fontId="102" fillId="2" borderId="10" xfId="63" applyFont="1" applyFill="1" applyBorder="1"/>
    <xf numFmtId="0" fontId="102" fillId="2" borderId="0" xfId="63" applyFont="1" applyFill="1" applyAlignment="1">
      <alignment vertical="center"/>
    </xf>
    <xf numFmtId="0" fontId="51" fillId="2" borderId="10" xfId="63" applyFont="1" applyFill="1" applyBorder="1" applyAlignment="1">
      <alignment horizontal="right"/>
    </xf>
    <xf numFmtId="49" fontId="51" fillId="2" borderId="4" xfId="63" applyNumberFormat="1" applyFont="1" applyFill="1" applyBorder="1" applyAlignment="1">
      <alignment horizontal="center" vertical="center" wrapText="1"/>
    </xf>
    <xf numFmtId="0" fontId="51" fillId="2" borderId="4" xfId="63" applyFont="1" applyFill="1" applyBorder="1" applyAlignment="1">
      <alignment horizontal="center" vertical="center" wrapText="1"/>
    </xf>
    <xf numFmtId="49" fontId="102" fillId="2" borderId="4" xfId="63" applyNumberFormat="1" applyFont="1" applyFill="1" applyBorder="1" applyAlignment="1">
      <alignment horizontal="center" vertical="center" wrapText="1"/>
    </xf>
    <xf numFmtId="0" fontId="102" fillId="2" borderId="4" xfId="63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center" vertical="center" wrapText="1"/>
    </xf>
    <xf numFmtId="3" fontId="102" fillId="2" borderId="4" xfId="63" applyNumberFormat="1" applyFont="1" applyFill="1" applyBorder="1" applyAlignment="1">
      <alignment horizontal="center" vertical="center"/>
    </xf>
    <xf numFmtId="49" fontId="102" fillId="2" borderId="8" xfId="63" applyNumberFormat="1" applyFont="1" applyFill="1" applyBorder="1" applyAlignment="1">
      <alignment horizontal="left" vertical="center" wrapText="1"/>
    </xf>
    <xf numFmtId="4" fontId="107" fillId="2" borderId="4" xfId="63" applyNumberFormat="1" applyFont="1" applyFill="1" applyBorder="1" applyAlignment="1">
      <alignment horizontal="center" vertical="center" wrapText="1"/>
    </xf>
    <xf numFmtId="49" fontId="51" fillId="2" borderId="0" xfId="63" applyNumberFormat="1" applyFont="1" applyFill="1" applyBorder="1" applyAlignment="1">
      <alignment horizontal="right" vertical="center" wrapText="1"/>
    </xf>
    <xf numFmtId="0" fontId="62" fillId="0" borderId="0" xfId="132" applyFont="1" applyFill="1" applyAlignment="1">
      <alignment horizontal="center"/>
    </xf>
    <xf numFmtId="0" fontId="62" fillId="0" borderId="0" xfId="132" applyFont="1" applyFill="1"/>
    <xf numFmtId="0" fontId="62" fillId="0" borderId="0" xfId="132" applyFont="1" applyFill="1" applyAlignment="1">
      <alignment wrapText="1"/>
    </xf>
    <xf numFmtId="4" fontId="62" fillId="0" borderId="0" xfId="132" applyNumberFormat="1" applyFont="1" applyFill="1"/>
    <xf numFmtId="0" fontId="62" fillId="0" borderId="4" xfId="93" quotePrefix="1" applyFont="1" applyFill="1" applyBorder="1" applyAlignment="1">
      <alignment horizontal="center" vertical="center" wrapText="1"/>
    </xf>
    <xf numFmtId="4" fontId="62" fillId="0" borderId="4" xfId="93" quotePrefix="1" applyNumberFormat="1" applyFont="1" applyFill="1" applyBorder="1" applyAlignment="1">
      <alignment horizontal="center" vertical="center" wrapText="1"/>
    </xf>
    <xf numFmtId="0" fontId="62" fillId="0" borderId="4" xfId="95" quotePrefix="1" applyFont="1" applyFill="1" applyBorder="1" applyAlignment="1">
      <alignment horizontal="left" vertical="center" wrapText="1"/>
    </xf>
    <xf numFmtId="0" fontId="62" fillId="0" borderId="4" xfId="95" quotePrefix="1" applyFont="1" applyFill="1" applyBorder="1" applyAlignment="1">
      <alignment horizontal="left" vertical="top" wrapText="1"/>
    </xf>
    <xf numFmtId="165" fontId="62" fillId="0" borderId="4" xfId="102" quotePrefix="1" applyNumberFormat="1" applyFont="1" applyFill="1" applyBorder="1" applyAlignment="1">
      <alignment horizontal="center" vertical="center" wrapText="1"/>
    </xf>
    <xf numFmtId="0" fontId="62" fillId="0" borderId="4" xfId="132" applyFont="1" applyFill="1" applyBorder="1" applyAlignment="1">
      <alignment wrapText="1"/>
    </xf>
    <xf numFmtId="2" fontId="62" fillId="0" borderId="4" xfId="102" quotePrefix="1" applyNumberFormat="1" applyFont="1" applyFill="1" applyBorder="1" applyAlignment="1">
      <alignment horizontal="center" vertical="center" wrapText="1"/>
    </xf>
    <xf numFmtId="0" fontId="62" fillId="0" borderId="4" xfId="102" quotePrefix="1" applyFont="1" applyFill="1" applyBorder="1" applyAlignment="1">
      <alignment horizontal="center" vertical="center" wrapText="1"/>
    </xf>
    <xf numFmtId="0" fontId="102" fillId="6" borderId="4" xfId="0" applyFont="1" applyFill="1" applyBorder="1" applyAlignment="1">
      <alignment horizontal="center" wrapText="1"/>
    </xf>
    <xf numFmtId="0" fontId="102" fillId="6" borderId="4" xfId="0" applyFont="1" applyFill="1" applyBorder="1" applyAlignment="1">
      <alignment horizontal="left" vertical="center" wrapText="1"/>
    </xf>
    <xf numFmtId="0" fontId="102" fillId="6" borderId="4" xfId="95" quotePrefix="1" applyFont="1" applyFill="1" applyBorder="1" applyAlignment="1">
      <alignment horizontal="left" vertical="center" wrapText="1"/>
    </xf>
    <xf numFmtId="165" fontId="102" fillId="6" borderId="4" xfId="102" quotePrefix="1" applyNumberFormat="1" applyFont="1" applyFill="1" applyBorder="1" applyAlignment="1">
      <alignment horizontal="center" vertical="center" wrapText="1"/>
    </xf>
    <xf numFmtId="0" fontId="102" fillId="6" borderId="4" xfId="132" applyFont="1" applyFill="1" applyBorder="1" applyAlignment="1">
      <alignment vertical="center" wrapText="1"/>
    </xf>
    <xf numFmtId="4" fontId="102" fillId="6" borderId="4" xfId="99" applyNumberFormat="1" applyFont="1" applyFill="1" applyBorder="1" applyAlignment="1">
      <alignment wrapText="1"/>
    </xf>
    <xf numFmtId="0" fontId="102" fillId="0" borderId="4" xfId="0" applyFont="1" applyBorder="1" applyAlignment="1">
      <alignment horizontal="center" wrapText="1"/>
    </xf>
    <xf numFmtId="0" fontId="102" fillId="0" borderId="4" xfId="0" quotePrefix="1" applyFont="1" applyFill="1" applyBorder="1" applyAlignment="1">
      <alignment vertical="center" wrapText="1"/>
    </xf>
    <xf numFmtId="0" fontId="102" fillId="0" borderId="4" xfId="95" quotePrefix="1" applyFont="1" applyFill="1" applyBorder="1" applyAlignment="1">
      <alignment horizontal="left" vertical="center" wrapText="1"/>
    </xf>
    <xf numFmtId="0" fontId="102" fillId="0" borderId="4" xfId="102" quotePrefix="1" applyFont="1" applyFill="1" applyBorder="1" applyAlignment="1">
      <alignment horizontal="left" vertical="center" wrapText="1"/>
    </xf>
    <xf numFmtId="0" fontId="102" fillId="0" borderId="4" xfId="132" applyFont="1" applyFill="1" applyBorder="1" applyAlignment="1">
      <alignment vertical="center" wrapText="1"/>
    </xf>
    <xf numFmtId="0" fontId="102" fillId="0" borderId="4" xfId="132" applyFont="1" applyFill="1" applyBorder="1" applyAlignment="1">
      <alignment horizontal="center" wrapText="1"/>
    </xf>
    <xf numFmtId="0" fontId="0" fillId="0" borderId="10" xfId="0" applyBorder="1"/>
    <xf numFmtId="0" fontId="62" fillId="0" borderId="10" xfId="0" applyFont="1" applyBorder="1"/>
    <xf numFmtId="0" fontId="51" fillId="0" borderId="0" xfId="0" applyFont="1" applyAlignment="1">
      <alignment vertical="center"/>
    </xf>
    <xf numFmtId="4" fontId="101" fillId="0" borderId="0" xfId="0" applyNumberFormat="1" applyFont="1" applyFill="1" applyBorder="1" applyAlignment="1">
      <alignment horizontal="right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Fill="1" applyBorder="1"/>
    <xf numFmtId="10" fontId="102" fillId="0" borderId="4" xfId="1921" quotePrefix="1" applyNumberFormat="1" applyFont="1" applyFill="1" applyBorder="1" applyAlignment="1">
      <alignment horizontal="center" vertical="center" wrapText="1"/>
    </xf>
    <xf numFmtId="49" fontId="102" fillId="2" borderId="4" xfId="63" applyNumberFormat="1" applyFont="1" applyFill="1" applyBorder="1" applyAlignment="1">
      <alignment horizontal="left" vertical="center" wrapText="1"/>
    </xf>
    <xf numFmtId="4" fontId="102" fillId="2" borderId="4" xfId="63" applyNumberFormat="1" applyFont="1" applyFill="1" applyBorder="1" applyAlignment="1">
      <alignment horizontal="center" vertical="center" wrapText="1"/>
    </xf>
    <xf numFmtId="0" fontId="102" fillId="0" borderId="4" xfId="0" applyFont="1" applyBorder="1" applyAlignment="1">
      <alignment vertical="center" wrapText="1"/>
    </xf>
    <xf numFmtId="4" fontId="102" fillId="0" borderId="4" xfId="0" applyNumberFormat="1" applyFont="1" applyFill="1" applyBorder="1" applyAlignment="1">
      <alignment horizontal="center" vertical="center"/>
    </xf>
    <xf numFmtId="4" fontId="102" fillId="2" borderId="4" xfId="63" applyNumberFormat="1" applyFont="1" applyFill="1" applyBorder="1" applyAlignment="1">
      <alignment horizontal="center" vertical="center"/>
    </xf>
    <xf numFmtId="4" fontId="51" fillId="2" borderId="4" xfId="63" applyNumberFormat="1" applyFont="1" applyFill="1" applyBorder="1" applyAlignment="1">
      <alignment horizontal="center" vertical="center" wrapText="1"/>
    </xf>
    <xf numFmtId="4" fontId="51" fillId="0" borderId="0" xfId="63" applyNumberFormat="1" applyFont="1" applyFill="1" applyBorder="1" applyAlignment="1">
      <alignment horizontal="center" vertical="center" wrapText="1"/>
    </xf>
    <xf numFmtId="4" fontId="102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77" fontId="0" fillId="0" borderId="4" xfId="0" applyNumberFormat="1" applyFill="1" applyBorder="1" applyAlignment="1">
      <alignment horizontal="center" vertical="center"/>
    </xf>
    <xf numFmtId="0" fontId="100" fillId="0" borderId="4" xfId="0" applyFont="1" applyBorder="1" applyAlignment="1">
      <alignment horizontal="right"/>
    </xf>
    <xf numFmtId="177" fontId="100" fillId="0" borderId="4" xfId="0" applyNumberFormat="1" applyFont="1" applyBorder="1" applyAlignment="1">
      <alignment horizontal="center" vertical="center"/>
    </xf>
    <xf numFmtId="165" fontId="100" fillId="0" borderId="4" xfId="0" applyNumberFormat="1" applyFont="1" applyBorder="1"/>
    <xf numFmtId="0" fontId="100" fillId="0" borderId="4" xfId="0" applyFont="1" applyBorder="1" applyAlignment="1">
      <alignment horizontal="center" vertical="center"/>
    </xf>
    <xf numFmtId="165" fontId="0" fillId="0" borderId="4" xfId="175" applyFont="1" applyBorder="1" applyAlignment="1">
      <alignment horizontal="center"/>
    </xf>
    <xf numFmtId="165" fontId="0" fillId="0" borderId="4" xfId="175" applyFont="1" applyFill="1" applyBorder="1"/>
    <xf numFmtId="165" fontId="0" fillId="0" borderId="4" xfId="175" applyFont="1" applyBorder="1"/>
    <xf numFmtId="177" fontId="0" fillId="0" borderId="4" xfId="0" applyNumberFormat="1" applyBorder="1"/>
    <xf numFmtId="4" fontId="62" fillId="0" borderId="0" xfId="0" applyNumberFormat="1" applyFont="1"/>
    <xf numFmtId="0" fontId="106" fillId="0" borderId="0" xfId="63" applyFont="1" applyFill="1" applyAlignment="1">
      <alignment vertical="center" wrapText="1"/>
    </xf>
    <xf numFmtId="0" fontId="101" fillId="0" borderId="4" xfId="0" applyFont="1" applyFill="1" applyBorder="1" applyAlignment="1">
      <alignment horizontal="right" vertical="center"/>
    </xf>
    <xf numFmtId="4" fontId="51" fillId="0" borderId="4" xfId="63" applyNumberFormat="1" applyFont="1" applyFill="1" applyBorder="1" applyAlignment="1">
      <alignment horizontal="center" vertical="center"/>
    </xf>
    <xf numFmtId="3" fontId="51" fillId="2" borderId="4" xfId="63" applyNumberFormat="1" applyFont="1" applyFill="1" applyBorder="1" applyAlignment="1">
      <alignment horizontal="center" vertical="center"/>
    </xf>
    <xf numFmtId="4" fontId="51" fillId="2" borderId="4" xfId="63" applyNumberFormat="1" applyFont="1" applyFill="1" applyBorder="1" applyAlignment="1">
      <alignment horizontal="center" vertical="center"/>
    </xf>
    <xf numFmtId="0" fontId="106" fillId="0" borderId="0" xfId="63" applyFont="1"/>
    <xf numFmtId="4" fontId="62" fillId="0" borderId="4" xfId="102" quotePrefix="1" applyNumberFormat="1" applyFont="1" applyFill="1" applyBorder="1" applyAlignment="1">
      <alignment horizontal="center" vertical="center" wrapText="1"/>
    </xf>
    <xf numFmtId="4" fontId="102" fillId="6" borderId="4" xfId="102" quotePrefix="1" applyNumberFormat="1" applyFont="1" applyFill="1" applyBorder="1" applyAlignment="1">
      <alignment horizontal="center" vertical="center" wrapText="1"/>
    </xf>
    <xf numFmtId="4" fontId="102" fillId="0" borderId="4" xfId="132" applyNumberFormat="1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49" fontId="103" fillId="0" borderId="0" xfId="63" applyNumberFormat="1" applyFont="1" applyBorder="1"/>
    <xf numFmtId="0" fontId="103" fillId="0" borderId="0" xfId="63" applyFont="1" applyBorder="1"/>
    <xf numFmtId="0" fontId="102" fillId="0" borderId="0" xfId="63" applyFont="1" applyBorder="1"/>
    <xf numFmtId="14" fontId="51" fillId="0" borderId="0" xfId="0" applyNumberFormat="1" applyFont="1" applyFill="1" applyBorder="1" applyAlignment="1">
      <alignment horizontal="center" vertical="center" wrapText="1"/>
    </xf>
    <xf numFmtId="4" fontId="51" fillId="0" borderId="0" xfId="63" applyNumberFormat="1" applyFont="1" applyAlignment="1">
      <alignment vertical="center" wrapText="1"/>
    </xf>
    <xf numFmtId="0" fontId="104" fillId="0" borderId="0" xfId="0" applyFont="1" applyAlignment="1">
      <alignment horizontal="left" vertical="center" wrapText="1"/>
    </xf>
    <xf numFmtId="0" fontId="102" fillId="0" borderId="0" xfId="0" applyFont="1" applyAlignment="1">
      <alignment horizontal="left" vertical="top" wrapText="1"/>
    </xf>
    <xf numFmtId="0" fontId="102" fillId="0" borderId="4" xfId="0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100" fillId="0" borderId="0" xfId="1945" applyFont="1"/>
    <xf numFmtId="0" fontId="1" fillId="0" borderId="0" xfId="1945"/>
    <xf numFmtId="0" fontId="30" fillId="0" borderId="0" xfId="1945" applyFont="1"/>
    <xf numFmtId="0" fontId="31" fillId="0" borderId="0" xfId="1945" applyFont="1"/>
    <xf numFmtId="0" fontId="31" fillId="0" borderId="0" xfId="1945" applyFont="1" applyAlignment="1">
      <alignment vertical="top"/>
    </xf>
    <xf numFmtId="0" fontId="31" fillId="0" borderId="0" xfId="1945" applyFont="1" applyAlignment="1">
      <alignment horizontal="left" indent="1"/>
    </xf>
    <xf numFmtId="0" fontId="31" fillId="0" borderId="0" xfId="1928" applyFont="1" applyBorder="1">
      <alignment horizontal="center"/>
    </xf>
    <xf numFmtId="0" fontId="31" fillId="0" borderId="0" xfId="1928" applyFont="1" applyBorder="1" applyAlignment="1">
      <alignment horizontal="right"/>
    </xf>
    <xf numFmtId="0" fontId="31" fillId="0" borderId="0" xfId="1928" applyFont="1" applyBorder="1" applyAlignment="1">
      <alignment horizontal="left" vertical="top" wrapText="1"/>
    </xf>
    <xf numFmtId="0" fontId="110" fillId="0" borderId="4" xfId="1945" applyFont="1" applyBorder="1" applyAlignment="1">
      <alignment horizontal="center" vertical="center" wrapText="1"/>
    </xf>
    <xf numFmtId="0" fontId="30" fillId="0" borderId="0" xfId="1945" applyFont="1" applyAlignment="1">
      <alignment horizontal="right"/>
    </xf>
    <xf numFmtId="0" fontId="31" fillId="0" borderId="10" xfId="1928" applyFont="1" applyBorder="1" applyAlignment="1">
      <alignment vertical="top" wrapText="1"/>
    </xf>
    <xf numFmtId="0" fontId="58" fillId="0" borderId="0" xfId="1945" applyFont="1" applyBorder="1"/>
    <xf numFmtId="0" fontId="31" fillId="0" borderId="0" xfId="1945" applyFont="1" applyAlignment="1"/>
    <xf numFmtId="0" fontId="110" fillId="0" borderId="7" xfId="1945" applyFont="1" applyBorder="1" applyAlignment="1">
      <alignment horizontal="center" vertical="center" wrapText="1"/>
    </xf>
    <xf numFmtId="0" fontId="31" fillId="0" borderId="0" xfId="1928" applyFont="1" applyBorder="1" applyAlignment="1">
      <alignment wrapText="1"/>
    </xf>
    <xf numFmtId="0" fontId="109" fillId="0" borderId="0" xfId="1945" applyFont="1" applyAlignment="1">
      <alignment vertical="top"/>
    </xf>
    <xf numFmtId="0" fontId="58" fillId="0" borderId="10" xfId="1945" applyFont="1" applyBorder="1"/>
    <xf numFmtId="0" fontId="31" fillId="0" borderId="0" xfId="1930" applyFont="1">
      <alignment horizontal="left" vertical="top"/>
    </xf>
    <xf numFmtId="0" fontId="53" fillId="0" borderId="0" xfId="1928" applyFont="1" applyAlignment="1">
      <alignment horizontal="left"/>
    </xf>
    <xf numFmtId="0" fontId="110" fillId="0" borderId="4" xfId="1928" applyFont="1" applyBorder="1" applyAlignment="1">
      <alignment horizontal="center" vertical="center" wrapText="1"/>
    </xf>
    <xf numFmtId="0" fontId="31" fillId="0" borderId="5" xfId="1929" applyBorder="1">
      <alignment horizontal="center" wrapText="1"/>
    </xf>
    <xf numFmtId="0" fontId="31" fillId="0" borderId="1" xfId="1929" applyBorder="1" applyAlignment="1">
      <alignment horizontal="center" wrapText="1"/>
    </xf>
    <xf numFmtId="0" fontId="30" fillId="0" borderId="5" xfId="1945" applyFont="1" applyBorder="1" applyAlignment="1">
      <alignment vertical="top" wrapText="1"/>
    </xf>
    <xf numFmtId="0" fontId="31" fillId="0" borderId="5" xfId="1930" applyFont="1" applyBorder="1" applyAlignment="1">
      <alignment horizontal="left" vertical="top" wrapText="1"/>
    </xf>
    <xf numFmtId="0" fontId="31" fillId="0" borderId="5" xfId="1945" applyFont="1" applyBorder="1" applyAlignment="1">
      <alignment horizontal="center" vertical="top" wrapText="1"/>
    </xf>
    <xf numFmtId="0" fontId="31" fillId="0" borderId="5" xfId="1945" applyNumberFormat="1" applyFont="1" applyBorder="1" applyAlignment="1">
      <alignment horizontal="right" vertical="top" wrapText="1"/>
    </xf>
    <xf numFmtId="0" fontId="112" fillId="0" borderId="9" xfId="1930" applyFont="1" applyBorder="1" applyAlignment="1">
      <alignment horizontal="left" vertical="top" wrapText="1"/>
    </xf>
    <xf numFmtId="0" fontId="112" fillId="0" borderId="9" xfId="1945" applyFont="1" applyBorder="1" applyAlignment="1">
      <alignment horizontal="center" vertical="top" wrapText="1"/>
    </xf>
    <xf numFmtId="0" fontId="112" fillId="0" borderId="9" xfId="1945" applyNumberFormat="1" applyFont="1" applyBorder="1" applyAlignment="1">
      <alignment horizontal="right" vertical="top" wrapText="1"/>
    </xf>
    <xf numFmtId="0" fontId="53" fillId="0" borderId="5" xfId="1945" applyNumberFormat="1" applyFont="1" applyBorder="1" applyAlignment="1">
      <alignment horizontal="right" vertical="top" wrapText="1"/>
    </xf>
    <xf numFmtId="0" fontId="30" fillId="0" borderId="4" xfId="1945" applyFont="1" applyBorder="1" applyAlignment="1">
      <alignment vertical="top" wrapText="1"/>
    </xf>
    <xf numFmtId="0" fontId="31" fillId="0" borderId="0" xfId="0" applyNumberFormat="1" applyFont="1" applyFill="1" applyBorder="1"/>
    <xf numFmtId="0" fontId="31" fillId="6" borderId="4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4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wrapText="1"/>
    </xf>
    <xf numFmtId="0" fontId="113" fillId="0" borderId="4" xfId="0" applyFont="1" applyFill="1" applyBorder="1" applyAlignment="1">
      <alignment horizontal="center" vertical="center" wrapText="1"/>
    </xf>
    <xf numFmtId="0" fontId="62" fillId="0" borderId="4" xfId="102" quotePrefix="1" applyNumberFormat="1" applyFont="1" applyFill="1" applyBorder="1" applyAlignment="1">
      <alignment horizontal="center" vertical="center" wrapText="1"/>
    </xf>
    <xf numFmtId="0" fontId="113" fillId="2" borderId="4" xfId="0" applyFont="1" applyFill="1" applyBorder="1" applyAlignment="1">
      <alignment horizontal="center" vertical="center" wrapText="1"/>
    </xf>
    <xf numFmtId="0" fontId="113" fillId="0" borderId="4" xfId="0" applyFont="1" applyBorder="1" applyAlignment="1">
      <alignment horizontal="center" vertical="center" wrapText="1"/>
    </xf>
    <xf numFmtId="4" fontId="62" fillId="2" borderId="4" xfId="102" quotePrefix="1" applyNumberFormat="1" applyFont="1" applyFill="1" applyBorder="1" applyAlignment="1">
      <alignment horizontal="center" vertical="center" wrapText="1"/>
    </xf>
    <xf numFmtId="4" fontId="53" fillId="0" borderId="4" xfId="1945" applyNumberFormat="1" applyFont="1" applyBorder="1" applyAlignment="1">
      <alignment horizontal="right" vertical="top" wrapText="1"/>
    </xf>
    <xf numFmtId="0" fontId="1" fillId="0" borderId="0" xfId="1945"/>
    <xf numFmtId="0" fontId="30" fillId="0" borderId="0" xfId="1945" applyFont="1"/>
    <xf numFmtId="0" fontId="31" fillId="0" borderId="0" xfId="1945" applyFont="1"/>
    <xf numFmtId="0" fontId="31" fillId="0" borderId="0" xfId="1945" applyFont="1" applyAlignment="1">
      <alignment vertical="top"/>
    </xf>
    <xf numFmtId="0" fontId="31" fillId="0" borderId="0" xfId="1945" applyFont="1" applyAlignment="1">
      <alignment horizontal="left" indent="1"/>
    </xf>
    <xf numFmtId="0" fontId="31" fillId="0" borderId="0" xfId="1928" applyFont="1" applyBorder="1">
      <alignment horizontal="center"/>
    </xf>
    <xf numFmtId="0" fontId="31" fillId="0" borderId="0" xfId="1928" applyFont="1" applyBorder="1" applyAlignment="1">
      <alignment horizontal="right"/>
    </xf>
    <xf numFmtId="0" fontId="31" fillId="0" borderId="0" xfId="1928" applyFont="1" applyBorder="1" applyAlignment="1">
      <alignment horizontal="left" vertical="top" wrapText="1"/>
    </xf>
    <xf numFmtId="0" fontId="110" fillId="0" borderId="4" xfId="1945" applyFont="1" applyBorder="1" applyAlignment="1">
      <alignment horizontal="center" vertical="center" wrapText="1"/>
    </xf>
    <xf numFmtId="0" fontId="30" fillId="0" borderId="0" xfId="1945" applyFont="1" applyAlignment="1">
      <alignment horizontal="right"/>
    </xf>
    <xf numFmtId="0" fontId="58" fillId="0" borderId="0" xfId="1945" applyFont="1"/>
    <xf numFmtId="0" fontId="31" fillId="0" borderId="10" xfId="1928" applyFont="1" applyBorder="1" applyAlignment="1">
      <alignment vertical="top" wrapText="1"/>
    </xf>
    <xf numFmtId="0" fontId="58" fillId="0" borderId="0" xfId="1945" applyFont="1" applyBorder="1"/>
    <xf numFmtId="0" fontId="31" fillId="0" borderId="0" xfId="1945" applyFont="1" applyAlignment="1"/>
    <xf numFmtId="0" fontId="110" fillId="0" borderId="7" xfId="1945" applyFont="1" applyBorder="1" applyAlignment="1">
      <alignment horizontal="center" vertical="center" wrapText="1"/>
    </xf>
    <xf numFmtId="0" fontId="31" fillId="0" borderId="0" xfId="1928" applyFont="1" applyBorder="1" applyAlignment="1">
      <alignment wrapText="1"/>
    </xf>
    <xf numFmtId="0" fontId="109" fillId="0" borderId="0" xfId="1945" applyFont="1" applyAlignment="1">
      <alignment vertical="top"/>
    </xf>
    <xf numFmtId="0" fontId="58" fillId="0" borderId="10" xfId="1945" applyFont="1" applyBorder="1"/>
    <xf numFmtId="0" fontId="31" fillId="0" borderId="0" xfId="1930" applyFont="1" applyAlignment="1">
      <alignment horizontal="left" vertical="top" wrapText="1"/>
    </xf>
    <xf numFmtId="0" fontId="31" fillId="0" borderId="0" xfId="1945" applyFont="1" applyAlignment="1">
      <alignment horizontal="left" vertical="top" wrapText="1"/>
    </xf>
    <xf numFmtId="0" fontId="30" fillId="0" borderId="0" xfId="1945" applyFont="1" applyAlignment="1">
      <alignment vertical="top" wrapText="1"/>
    </xf>
    <xf numFmtId="0" fontId="31" fillId="0" borderId="0" xfId="1945" applyFont="1" applyAlignment="1">
      <alignment horizontal="center" vertical="top" wrapText="1"/>
    </xf>
    <xf numFmtId="0" fontId="31" fillId="0" borderId="0" xfId="1930" applyFont="1">
      <alignment horizontal="left" vertical="top"/>
    </xf>
    <xf numFmtId="0" fontId="53" fillId="0" borderId="0" xfId="1928" applyFont="1" applyAlignment="1">
      <alignment horizontal="left"/>
    </xf>
    <xf numFmtId="0" fontId="110" fillId="0" borderId="4" xfId="1928" applyFont="1" applyBorder="1" applyAlignment="1">
      <alignment horizontal="center" vertical="center" wrapText="1"/>
    </xf>
    <xf numFmtId="0" fontId="110" fillId="0" borderId="0" xfId="1930" applyFont="1">
      <alignment horizontal="left" vertical="top"/>
    </xf>
    <xf numFmtId="0" fontId="31" fillId="0" borderId="0" xfId="1945" applyNumberFormat="1" applyFont="1" applyAlignment="1">
      <alignment horizontal="right" vertical="top" wrapText="1"/>
    </xf>
    <xf numFmtId="0" fontId="31" fillId="0" borderId="5" xfId="1929" applyBorder="1">
      <alignment horizontal="center" wrapText="1"/>
    </xf>
    <xf numFmtId="0" fontId="31" fillId="0" borderId="1" xfId="1929" applyBorder="1" applyAlignment="1">
      <alignment horizontal="center" wrapText="1"/>
    </xf>
    <xf numFmtId="0" fontId="30" fillId="0" borderId="5" xfId="1945" applyFont="1" applyBorder="1" applyAlignment="1">
      <alignment vertical="top" wrapText="1"/>
    </xf>
    <xf numFmtId="0" fontId="31" fillId="0" borderId="5" xfId="1930" applyFont="1" applyBorder="1" applyAlignment="1">
      <alignment horizontal="left" vertical="top" wrapText="1"/>
    </xf>
    <xf numFmtId="0" fontId="31" fillId="0" borderId="5" xfId="1945" applyFont="1" applyBorder="1" applyAlignment="1">
      <alignment horizontal="center" vertical="top" wrapText="1"/>
    </xf>
    <xf numFmtId="0" fontId="31" fillId="0" borderId="5" xfId="1945" applyNumberFormat="1" applyFont="1" applyBorder="1" applyAlignment="1">
      <alignment horizontal="right" vertical="top" wrapText="1"/>
    </xf>
    <xf numFmtId="0" fontId="112" fillId="0" borderId="9" xfId="1930" applyFont="1" applyBorder="1" applyAlignment="1">
      <alignment horizontal="left" vertical="top" wrapText="1"/>
    </xf>
    <xf numFmtId="0" fontId="112" fillId="0" borderId="9" xfId="1945" applyFont="1" applyBorder="1" applyAlignment="1">
      <alignment horizontal="center" vertical="top" wrapText="1"/>
    </xf>
    <xf numFmtId="0" fontId="112" fillId="0" borderId="9" xfId="1945" applyNumberFormat="1" applyFont="1" applyBorder="1" applyAlignment="1">
      <alignment horizontal="right" vertical="top" wrapText="1"/>
    </xf>
    <xf numFmtId="0" fontId="53" fillId="0" borderId="5" xfId="1945" applyNumberFormat="1" applyFont="1" applyBorder="1" applyAlignment="1">
      <alignment horizontal="right" vertical="top" wrapText="1"/>
    </xf>
    <xf numFmtId="0" fontId="30" fillId="0" borderId="4" xfId="1945" applyFont="1" applyBorder="1" applyAlignment="1">
      <alignment vertical="top" wrapText="1"/>
    </xf>
    <xf numFmtId="0" fontId="103" fillId="6" borderId="4" xfId="0" applyFont="1" applyFill="1" applyBorder="1" applyAlignment="1">
      <alignment horizontal="center" vertical="center" wrapText="1"/>
    </xf>
    <xf numFmtId="0" fontId="103" fillId="0" borderId="4" xfId="0" applyFont="1" applyBorder="1" applyAlignment="1">
      <alignment horizontal="center" wrapText="1"/>
    </xf>
    <xf numFmtId="0" fontId="103" fillId="0" borderId="4" xfId="0" applyFont="1" applyBorder="1" applyAlignment="1">
      <alignment horizontal="left" vertical="center" wrapText="1"/>
    </xf>
    <xf numFmtId="0" fontId="102" fillId="0" borderId="4" xfId="95" quotePrefix="1" applyFont="1" applyFill="1" applyBorder="1" applyAlignment="1">
      <alignment horizontal="left" vertical="top" wrapText="1"/>
    </xf>
    <xf numFmtId="0" fontId="102" fillId="0" borderId="4" xfId="102" quotePrefix="1" applyFont="1" applyFill="1" applyBorder="1" applyAlignment="1">
      <alignment horizontal="center" vertical="center" wrapText="1"/>
    </xf>
    <xf numFmtId="0" fontId="103" fillId="0" borderId="4" xfId="102" quotePrefix="1" applyFont="1" applyFill="1" applyBorder="1" applyAlignment="1">
      <alignment horizontal="left" vertical="top" wrapText="1"/>
    </xf>
    <xf numFmtId="0" fontId="103" fillId="0" borderId="4" xfId="132" applyFont="1" applyFill="1" applyBorder="1" applyAlignment="1">
      <alignment wrapText="1"/>
    </xf>
    <xf numFmtId="0" fontId="103" fillId="0" borderId="4" xfId="0" applyFont="1" applyBorder="1" applyAlignment="1">
      <alignment horizontal="center" vertical="center" wrapText="1"/>
    </xf>
    <xf numFmtId="4" fontId="102" fillId="0" borderId="4" xfId="123" applyNumberFormat="1" applyFont="1" applyFill="1" applyBorder="1" applyAlignment="1">
      <alignment horizontal="center" vertical="center" wrapText="1"/>
    </xf>
    <xf numFmtId="0" fontId="103" fillId="0" borderId="4" xfId="0" applyFont="1" applyFill="1" applyBorder="1" applyAlignment="1">
      <alignment horizontal="center"/>
    </xf>
    <xf numFmtId="0" fontId="103" fillId="0" borderId="4" xfId="0" applyFont="1" applyFill="1" applyBorder="1"/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Fill="1" applyBorder="1"/>
    <xf numFmtId="0" fontId="102" fillId="30" borderId="5" xfId="0" applyFont="1" applyFill="1" applyBorder="1" applyAlignment="1">
      <alignment horizontal="center" vertical="center" wrapText="1"/>
    </xf>
    <xf numFmtId="9" fontId="106" fillId="30" borderId="11" xfId="0" applyNumberFormat="1" applyFont="1" applyFill="1" applyBorder="1" applyAlignment="1">
      <alignment horizontal="center" vertical="center" wrapText="1"/>
    </xf>
    <xf numFmtId="0" fontId="62" fillId="30" borderId="4" xfId="0" applyFont="1" applyFill="1" applyBorder="1" applyAlignment="1">
      <alignment horizontal="center"/>
    </xf>
    <xf numFmtId="1" fontId="62" fillId="30" borderId="4" xfId="0" applyNumberFormat="1" applyFont="1" applyFill="1" applyBorder="1" applyAlignment="1">
      <alignment horizontal="center"/>
    </xf>
    <xf numFmtId="0" fontId="102" fillId="30" borderId="4" xfId="0" applyFont="1" applyFill="1" applyBorder="1" applyAlignment="1">
      <alignment horizontal="center"/>
    </xf>
    <xf numFmtId="178" fontId="62" fillId="0" borderId="4" xfId="0" applyNumberFormat="1" applyFont="1" applyBorder="1" applyAlignment="1">
      <alignment horizontal="center" vertical="center"/>
    </xf>
    <xf numFmtId="4" fontId="62" fillId="0" borderId="4" xfId="0" applyNumberFormat="1" applyFont="1" applyFill="1" applyBorder="1" applyAlignment="1">
      <alignment horizontal="center" vertical="center"/>
    </xf>
    <xf numFmtId="3" fontId="62" fillId="0" borderId="4" xfId="0" applyNumberFormat="1" applyFont="1" applyBorder="1" applyAlignment="1">
      <alignment horizontal="center" vertical="center"/>
    </xf>
    <xf numFmtId="4" fontId="102" fillId="0" borderId="4" xfId="0" applyNumberFormat="1" applyFont="1" applyBorder="1" applyAlignment="1">
      <alignment horizontal="center"/>
    </xf>
    <xf numFmtId="175" fontId="102" fillId="0" borderId="0" xfId="0" applyNumberFormat="1" applyFont="1" applyAlignment="1">
      <alignment horizontal="center" vertical="top"/>
    </xf>
    <xf numFmtId="0" fontId="103" fillId="0" borderId="0" xfId="0" applyFont="1" applyAlignment="1">
      <alignment horizontal="left" wrapText="1"/>
    </xf>
    <xf numFmtId="10" fontId="102" fillId="4" borderId="7" xfId="0" applyNumberFormat="1" applyFont="1" applyFill="1" applyBorder="1" applyAlignment="1">
      <alignment vertical="center"/>
    </xf>
    <xf numFmtId="0" fontId="102" fillId="4" borderId="6" xfId="0" applyFont="1" applyFill="1" applyBorder="1" applyAlignment="1">
      <alignment vertical="center"/>
    </xf>
    <xf numFmtId="179" fontId="0" fillId="31" borderId="4" xfId="0" applyNumberFormat="1" applyFill="1" applyBorder="1"/>
    <xf numFmtId="0" fontId="103" fillId="0" borderId="0" xfId="0" applyFont="1" applyFill="1"/>
    <xf numFmtId="0" fontId="102" fillId="4" borderId="4" xfId="0" applyFont="1" applyFill="1" applyBorder="1" applyAlignment="1">
      <alignment horizontal="left" vertical="center"/>
    </xf>
    <xf numFmtId="14" fontId="0" fillId="29" borderId="4" xfId="0" applyNumberFormat="1" applyFill="1" applyBorder="1"/>
    <xf numFmtId="2" fontId="0" fillId="0" borderId="4" xfId="0" applyNumberFormat="1" applyBorder="1"/>
    <xf numFmtId="10" fontId="0" fillId="0" borderId="4" xfId="0" applyNumberFormat="1" applyBorder="1"/>
    <xf numFmtId="179" fontId="0" fillId="0" borderId="4" xfId="0" applyNumberFormat="1" applyBorder="1"/>
    <xf numFmtId="0" fontId="102" fillId="4" borderId="4" xfId="0" applyFont="1" applyFill="1" applyBorder="1" applyAlignment="1">
      <alignment vertical="center"/>
    </xf>
    <xf numFmtId="179" fontId="0" fillId="29" borderId="4" xfId="0" applyNumberFormat="1" applyFill="1" applyBorder="1"/>
    <xf numFmtId="176" fontId="0" fillId="0" borderId="4" xfId="0" applyNumberFormat="1" applyBorder="1"/>
    <xf numFmtId="176" fontId="51" fillId="0" borderId="0" xfId="0" applyNumberFormat="1" applyFont="1" applyFill="1" applyAlignment="1">
      <alignment horizontal="center" vertical="center"/>
    </xf>
    <xf numFmtId="0" fontId="113" fillId="32" borderId="4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/>
    </xf>
    <xf numFmtId="0" fontId="62" fillId="0" borderId="4" xfId="0" applyFont="1" applyFill="1" applyBorder="1"/>
    <xf numFmtId="4" fontId="62" fillId="0" borderId="4" xfId="0" applyNumberFormat="1" applyFont="1" applyFill="1" applyBorder="1" applyAlignment="1">
      <alignment horizontal="center"/>
    </xf>
    <xf numFmtId="0" fontId="102" fillId="0" borderId="0" xfId="63" applyFont="1" applyAlignment="1">
      <alignment vertical="center"/>
    </xf>
    <xf numFmtId="9" fontId="32" fillId="0" borderId="7" xfId="1" applyNumberFormat="1" applyFont="1" applyBorder="1" applyAlignment="1">
      <alignment horizontal="left"/>
    </xf>
    <xf numFmtId="9" fontId="32" fillId="0" borderId="8" xfId="1" applyNumberFormat="1" applyFont="1" applyBorder="1" applyAlignment="1">
      <alignment horizontal="left"/>
    </xf>
    <xf numFmtId="9" fontId="32" fillId="0" borderId="6" xfId="1" applyNumberFormat="1" applyFont="1" applyBorder="1" applyAlignment="1">
      <alignment horizontal="left"/>
    </xf>
    <xf numFmtId="0" fontId="54" fillId="2" borderId="0" xfId="1" applyFont="1" applyFill="1" applyAlignment="1">
      <alignment horizontal="center" vertical="center" wrapText="1"/>
    </xf>
    <xf numFmtId="0" fontId="48" fillId="0" borderId="0" xfId="1" applyFont="1" applyFill="1" applyAlignment="1"/>
    <xf numFmtId="0" fontId="30" fillId="0" borderId="0" xfId="1" applyFont="1" applyFill="1" applyAlignment="1"/>
    <xf numFmtId="0" fontId="48" fillId="0" borderId="13" xfId="1" applyFont="1" applyFill="1" applyBorder="1" applyAlignment="1">
      <alignment vertical="center"/>
    </xf>
    <xf numFmtId="0" fontId="30" fillId="0" borderId="13" xfId="1" applyFont="1" applyFill="1" applyBorder="1" applyAlignment="1">
      <alignment vertical="center"/>
    </xf>
    <xf numFmtId="0" fontId="47" fillId="0" borderId="4" xfId="1" applyFont="1" applyBorder="1" applyAlignment="1">
      <alignment horizontal="center" vertical="center" wrapText="1"/>
    </xf>
    <xf numFmtId="0" fontId="49" fillId="0" borderId="4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/>
    </xf>
    <xf numFmtId="0" fontId="51" fillId="0" borderId="8" xfId="1" applyFont="1" applyBorder="1" applyAlignment="1">
      <alignment horizontal="center"/>
    </xf>
    <xf numFmtId="0" fontId="51" fillId="0" borderId="6" xfId="1" applyFont="1" applyBorder="1" applyAlignment="1">
      <alignment horizontal="center"/>
    </xf>
    <xf numFmtId="0" fontId="32" fillId="0" borderId="7" xfId="1" applyFont="1" applyFill="1" applyBorder="1" applyAlignment="1">
      <alignment horizontal="left" vertical="center" wrapText="1"/>
    </xf>
    <xf numFmtId="0" fontId="32" fillId="0" borderId="8" xfId="1" applyFont="1" applyFill="1" applyBorder="1" applyAlignment="1">
      <alignment horizontal="left" vertical="center" wrapText="1"/>
    </xf>
    <xf numFmtId="0" fontId="32" fillId="0" borderId="6" xfId="1" applyFont="1" applyFill="1" applyBorder="1" applyAlignment="1">
      <alignment horizontal="left" vertical="center" wrapText="1"/>
    </xf>
    <xf numFmtId="0" fontId="102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top" wrapText="1"/>
    </xf>
    <xf numFmtId="0" fontId="102" fillId="0" borderId="0" xfId="0" applyFont="1" applyBorder="1" applyAlignment="1">
      <alignment horizontal="left" vertical="top" wrapText="1"/>
    </xf>
    <xf numFmtId="0" fontId="62" fillId="0" borderId="0" xfId="0" applyFont="1" applyBorder="1" applyAlignment="1">
      <alignment horizontal="left" wrapText="1"/>
    </xf>
    <xf numFmtId="0" fontId="62" fillId="0" borderId="0" xfId="0" applyFont="1" applyBorder="1" applyAlignment="1">
      <alignment vertical="center" wrapText="1"/>
    </xf>
    <xf numFmtId="49" fontId="62" fillId="0" borderId="0" xfId="0" applyNumberFormat="1" applyFont="1" applyFill="1" applyBorder="1" applyAlignment="1">
      <alignment horizontal="justify" vertical="center" wrapText="1"/>
    </xf>
    <xf numFmtId="0" fontId="102" fillId="0" borderId="0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101" fillId="0" borderId="0" xfId="0" applyFont="1" applyAlignment="1">
      <alignment horizontal="center"/>
    </xf>
    <xf numFmtId="0" fontId="101" fillId="0" borderId="0" xfId="0" applyFont="1" applyBorder="1" applyAlignment="1">
      <alignment horizontal="center"/>
    </xf>
    <xf numFmtId="0" fontId="101" fillId="0" borderId="0" xfId="0" quotePrefix="1" applyFont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top" wrapText="1"/>
    </xf>
    <xf numFmtId="0" fontId="51" fillId="0" borderId="0" xfId="63" applyFont="1" applyAlignment="1">
      <alignment horizontal="center"/>
    </xf>
    <xf numFmtId="0" fontId="105" fillId="0" borderId="2" xfId="63" applyFont="1" applyBorder="1" applyAlignment="1">
      <alignment horizontal="center"/>
    </xf>
    <xf numFmtId="0" fontId="51" fillId="0" borderId="0" xfId="63" applyFont="1" applyAlignment="1">
      <alignment horizontal="left" vertical="center" wrapText="1"/>
    </xf>
    <xf numFmtId="49" fontId="102" fillId="0" borderId="0" xfId="63" applyNumberFormat="1" applyFont="1" applyAlignment="1">
      <alignment horizontal="left" vertical="center" wrapText="1"/>
    </xf>
    <xf numFmtId="49" fontId="102" fillId="0" borderId="0" xfId="63" applyNumberFormat="1" applyFont="1" applyAlignment="1">
      <alignment horizontal="left" wrapText="1"/>
    </xf>
    <xf numFmtId="0" fontId="51" fillId="0" borderId="0" xfId="63" quotePrefix="1" applyFont="1" applyAlignment="1">
      <alignment horizontal="left" wrapText="1"/>
    </xf>
    <xf numFmtId="0" fontId="51" fillId="0" borderId="0" xfId="63" applyFont="1" applyAlignment="1">
      <alignment horizontal="left" wrapText="1"/>
    </xf>
    <xf numFmtId="0" fontId="51" fillId="0" borderId="0" xfId="63" applyFont="1" applyFill="1" applyAlignment="1">
      <alignment horizontal="left" vertical="center" wrapText="1"/>
    </xf>
    <xf numFmtId="49" fontId="99" fillId="2" borderId="0" xfId="63" applyNumberFormat="1" applyFont="1" applyFill="1" applyBorder="1" applyAlignment="1">
      <alignment horizontal="left" vertical="center" wrapText="1"/>
    </xf>
    <xf numFmtId="0" fontId="101" fillId="0" borderId="0" xfId="0" applyFont="1" applyAlignment="1">
      <alignment horizontal="center" vertical="center"/>
    </xf>
    <xf numFmtId="0" fontId="101" fillId="0" borderId="0" xfId="0" quotePrefix="1" applyFont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62" fillId="6" borderId="5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2" fillId="6" borderId="11" xfId="0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wrapText="1"/>
    </xf>
    <xf numFmtId="0" fontId="62" fillId="6" borderId="2" xfId="0" applyFont="1" applyFill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62" fillId="6" borderId="14" xfId="0" applyFont="1" applyFill="1" applyBorder="1" applyAlignment="1">
      <alignment horizontal="center" vertical="center" wrapText="1"/>
    </xf>
    <xf numFmtId="0" fontId="62" fillId="6" borderId="10" xfId="0" applyFont="1" applyFill="1" applyBorder="1" applyAlignment="1">
      <alignment horizontal="center" vertical="center" wrapText="1"/>
    </xf>
    <xf numFmtId="0" fontId="62" fillId="6" borderId="12" xfId="0" applyFont="1" applyFill="1" applyBorder="1" applyAlignment="1">
      <alignment horizontal="center" vertical="center" wrapText="1"/>
    </xf>
    <xf numFmtId="0" fontId="101" fillId="0" borderId="0" xfId="0" applyFont="1" applyAlignment="1">
      <alignment horizontal="left" vertical="center" wrapText="1"/>
    </xf>
    <xf numFmtId="0" fontId="102" fillId="4" borderId="4" xfId="0" applyFont="1" applyFill="1" applyBorder="1" applyAlignment="1">
      <alignment horizontal="left" vertical="top"/>
    </xf>
    <xf numFmtId="0" fontId="102" fillId="0" borderId="7" xfId="0" applyFont="1" applyBorder="1" applyAlignment="1">
      <alignment horizontal="left" wrapText="1"/>
    </xf>
    <xf numFmtId="0" fontId="102" fillId="0" borderId="8" xfId="0" applyFont="1" applyBorder="1" applyAlignment="1">
      <alignment horizontal="left" wrapText="1"/>
    </xf>
    <xf numFmtId="0" fontId="102" fillId="0" borderId="6" xfId="0" applyFont="1" applyBorder="1" applyAlignment="1">
      <alignment horizontal="left" wrapText="1"/>
    </xf>
    <xf numFmtId="0" fontId="102" fillId="0" borderId="4" xfId="0" applyFont="1" applyBorder="1" applyAlignment="1">
      <alignment horizontal="left" wrapText="1"/>
    </xf>
    <xf numFmtId="0" fontId="102" fillId="4" borderId="4" xfId="0" applyFont="1" applyFill="1" applyBorder="1" applyAlignment="1">
      <alignment horizontal="left" vertical="center"/>
    </xf>
    <xf numFmtId="0" fontId="102" fillId="29" borderId="7" xfId="0" applyFont="1" applyFill="1" applyBorder="1" applyAlignment="1">
      <alignment horizontal="center" vertical="center" wrapText="1"/>
    </xf>
    <xf numFmtId="0" fontId="102" fillId="29" borderId="8" xfId="0" applyFont="1" applyFill="1" applyBorder="1" applyAlignment="1">
      <alignment horizontal="center" vertical="center" wrapText="1"/>
    </xf>
    <xf numFmtId="0" fontId="102" fillId="29" borderId="6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 wrapText="1"/>
    </xf>
    <xf numFmtId="0" fontId="10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02" fillId="4" borderId="7" xfId="0" applyFont="1" applyFill="1" applyBorder="1" applyAlignment="1">
      <alignment horizontal="left" vertical="center" wrapText="1"/>
    </xf>
    <xf numFmtId="0" fontId="102" fillId="4" borderId="6" xfId="0" applyFont="1" applyFill="1" applyBorder="1" applyAlignment="1">
      <alignment horizontal="left" vertical="center" wrapText="1"/>
    </xf>
    <xf numFmtId="0" fontId="102" fillId="0" borderId="7" xfId="0" applyFont="1" applyBorder="1" applyAlignment="1">
      <alignment horizontal="center"/>
    </xf>
    <xf numFmtId="0" fontId="102" fillId="0" borderId="8" xfId="0" applyFont="1" applyBorder="1" applyAlignment="1">
      <alignment horizontal="center"/>
    </xf>
    <xf numFmtId="0" fontId="102" fillId="0" borderId="6" xfId="0" applyFont="1" applyBorder="1" applyAlignment="1">
      <alignment horizontal="center"/>
    </xf>
    <xf numFmtId="0" fontId="51" fillId="0" borderId="0" xfId="0" applyFont="1" applyAlignment="1">
      <alignment horizontal="center" vertical="center" wrapText="1"/>
    </xf>
    <xf numFmtId="0" fontId="51" fillId="0" borderId="0" xfId="0" quotePrefix="1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102" fillId="0" borderId="0" xfId="0" applyFont="1" applyAlignment="1">
      <alignment horizontal="left" vertical="center" wrapText="1"/>
    </xf>
    <xf numFmtId="0" fontId="102" fillId="30" borderId="5" xfId="0" applyFont="1" applyFill="1" applyBorder="1" applyAlignment="1">
      <alignment horizontal="center" vertical="center"/>
    </xf>
    <xf numFmtId="0" fontId="102" fillId="30" borderId="11" xfId="0" applyFont="1" applyFill="1" applyBorder="1" applyAlignment="1">
      <alignment horizontal="center" vertical="center"/>
    </xf>
    <xf numFmtId="0" fontId="102" fillId="30" borderId="5" xfId="0" applyFont="1" applyFill="1" applyBorder="1" applyAlignment="1">
      <alignment horizontal="center" vertical="center" wrapText="1"/>
    </xf>
    <xf numFmtId="0" fontId="102" fillId="30" borderId="11" xfId="0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 vertical="top" wrapText="1"/>
    </xf>
    <xf numFmtId="0" fontId="51" fillId="2" borderId="0" xfId="63" applyFont="1" applyFill="1" applyAlignment="1">
      <alignment horizontal="center" vertical="center" wrapText="1"/>
    </xf>
    <xf numFmtId="0" fontId="102" fillId="2" borderId="0" xfId="63" applyFont="1" applyFill="1" applyAlignment="1">
      <alignment horizontal="left" vertical="top" wrapText="1"/>
    </xf>
    <xf numFmtId="0" fontId="102" fillId="2" borderId="0" xfId="63" applyFont="1" applyFill="1" applyAlignment="1">
      <alignment horizontal="left" vertical="top"/>
    </xf>
    <xf numFmtId="0" fontId="51" fillId="2" borderId="0" xfId="63" applyFont="1" applyFill="1" applyAlignment="1">
      <alignment horizontal="left" vertical="center" wrapText="1"/>
    </xf>
    <xf numFmtId="0" fontId="101" fillId="2" borderId="0" xfId="0" applyFont="1" applyFill="1" applyAlignment="1">
      <alignment horizontal="left" vertical="center"/>
    </xf>
    <xf numFmtId="0" fontId="102" fillId="2" borderId="0" xfId="63" applyFont="1" applyFill="1" applyAlignment="1">
      <alignment horizontal="left" vertical="center" wrapText="1"/>
    </xf>
    <xf numFmtId="0" fontId="51" fillId="2" borderId="0" xfId="63" applyFont="1" applyFill="1" applyAlignment="1">
      <alignment horizontal="left" vertical="top" wrapText="1"/>
    </xf>
    <xf numFmtId="49" fontId="51" fillId="2" borderId="5" xfId="63" applyNumberFormat="1" applyFont="1" applyFill="1" applyBorder="1" applyAlignment="1">
      <alignment horizontal="center" vertical="center" wrapText="1"/>
    </xf>
    <xf numFmtId="49" fontId="51" fillId="2" borderId="11" xfId="63" applyNumberFormat="1" applyFont="1" applyFill="1" applyBorder="1" applyAlignment="1">
      <alignment horizontal="center" vertical="center" wrapText="1"/>
    </xf>
    <xf numFmtId="0" fontId="51" fillId="2" borderId="7" xfId="63" applyFont="1" applyFill="1" applyBorder="1" applyAlignment="1">
      <alignment horizontal="center" vertical="center" wrapText="1"/>
    </xf>
    <xf numFmtId="0" fontId="51" fillId="2" borderId="8" xfId="63" applyFont="1" applyFill="1" applyBorder="1" applyAlignment="1">
      <alignment horizontal="center" vertical="center" wrapText="1"/>
    </xf>
    <xf numFmtId="0" fontId="32" fillId="2" borderId="5" xfId="63" applyFont="1" applyFill="1" applyBorder="1" applyAlignment="1">
      <alignment horizontal="center"/>
    </xf>
    <xf numFmtId="0" fontId="32" fillId="2" borderId="11" xfId="63" applyFont="1" applyFill="1" applyBorder="1" applyAlignment="1">
      <alignment horizontal="center"/>
    </xf>
    <xf numFmtId="49" fontId="51" fillId="2" borderId="9" xfId="63" applyNumberFormat="1" applyFont="1" applyFill="1" applyBorder="1" applyAlignment="1">
      <alignment horizontal="center" vertical="center" wrapText="1"/>
    </xf>
    <xf numFmtId="0" fontId="51" fillId="2" borderId="4" xfId="63" applyFont="1" applyFill="1" applyBorder="1" applyAlignment="1">
      <alignment horizontal="center"/>
    </xf>
    <xf numFmtId="49" fontId="51" fillId="2" borderId="7" xfId="63" applyNumberFormat="1" applyFont="1" applyFill="1" applyBorder="1" applyAlignment="1">
      <alignment horizontal="right" vertical="center" wrapText="1"/>
    </xf>
    <xf numFmtId="49" fontId="51" fillId="2" borderId="8" xfId="63" applyNumberFormat="1" applyFont="1" applyFill="1" applyBorder="1" applyAlignment="1">
      <alignment horizontal="right" vertical="center" wrapText="1"/>
    </xf>
    <xf numFmtId="49" fontId="51" fillId="2" borderId="6" xfId="63" applyNumberFormat="1" applyFont="1" applyFill="1" applyBorder="1" applyAlignment="1">
      <alignment horizontal="right" vertical="center" wrapText="1"/>
    </xf>
    <xf numFmtId="0" fontId="51" fillId="2" borderId="1" xfId="63" applyFont="1" applyFill="1" applyBorder="1" applyAlignment="1">
      <alignment horizontal="center" vertical="center" wrapText="1"/>
    </xf>
    <xf numFmtId="0" fontId="51" fillId="2" borderId="2" xfId="63" applyFont="1" applyFill="1" applyBorder="1" applyAlignment="1">
      <alignment horizontal="center" vertical="center" wrapText="1"/>
    </xf>
    <xf numFmtId="0" fontId="51" fillId="2" borderId="3" xfId="63" applyFont="1" applyFill="1" applyBorder="1" applyAlignment="1">
      <alignment horizontal="center" vertical="center" wrapText="1"/>
    </xf>
    <xf numFmtId="4" fontId="62" fillId="0" borderId="5" xfId="99" applyNumberFormat="1" applyFont="1" applyFill="1" applyBorder="1" applyAlignment="1">
      <alignment horizontal="center" vertical="center" wrapText="1"/>
    </xf>
    <xf numFmtId="4" fontId="62" fillId="0" borderId="9" xfId="99" applyNumberFormat="1" applyFont="1" applyFill="1" applyBorder="1" applyAlignment="1">
      <alignment horizontal="center" vertical="center" wrapText="1"/>
    </xf>
    <xf numFmtId="4" fontId="62" fillId="0" borderId="11" xfId="99" applyNumberFormat="1" applyFont="1" applyFill="1" applyBorder="1" applyAlignment="1">
      <alignment horizontal="center" vertical="center" wrapText="1"/>
    </xf>
    <xf numFmtId="0" fontId="62" fillId="0" borderId="4" xfId="93" quotePrefix="1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4" xfId="95" quotePrefix="1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wrapText="1"/>
    </xf>
    <xf numFmtId="0" fontId="62" fillId="0" borderId="4" xfId="95" quotePrefix="1" applyFont="1" applyFill="1" applyBorder="1" applyAlignment="1">
      <alignment horizontal="left" vertical="center" wrapText="1"/>
    </xf>
    <xf numFmtId="0" fontId="62" fillId="0" borderId="4" xfId="0" applyFont="1" applyBorder="1" applyAlignment="1">
      <alignment horizontal="left" vertical="center" wrapText="1"/>
    </xf>
    <xf numFmtId="0" fontId="62" fillId="0" borderId="7" xfId="106" quotePrefix="1" applyFont="1" applyFill="1" applyBorder="1" applyAlignment="1">
      <alignment horizontal="left" vertical="top" wrapText="1"/>
    </xf>
    <xf numFmtId="0" fontId="62" fillId="0" borderId="8" xfId="106" quotePrefix="1" applyFont="1" applyFill="1" applyBorder="1" applyAlignment="1">
      <alignment horizontal="left" vertical="top" wrapText="1"/>
    </xf>
    <xf numFmtId="0" fontId="62" fillId="0" borderId="6" xfId="106" quotePrefix="1" applyFont="1" applyFill="1" applyBorder="1" applyAlignment="1">
      <alignment horizontal="left" vertical="top" wrapText="1"/>
    </xf>
    <xf numFmtId="0" fontId="62" fillId="0" borderId="5" xfId="95" quotePrefix="1" applyFont="1" applyFill="1" applyBorder="1" applyAlignment="1">
      <alignment horizontal="center" vertical="center" wrapText="1"/>
    </xf>
    <xf numFmtId="0" fontId="62" fillId="0" borderId="9" xfId="95" quotePrefix="1" applyFont="1" applyFill="1" applyBorder="1" applyAlignment="1">
      <alignment horizontal="center" vertical="center" wrapText="1"/>
    </xf>
    <xf numFmtId="0" fontId="62" fillId="0" borderId="11" xfId="95" quotePrefix="1" applyFont="1" applyFill="1" applyBorder="1" applyAlignment="1">
      <alignment horizontal="center" vertical="center" wrapText="1"/>
    </xf>
    <xf numFmtId="0" fontId="101" fillId="0" borderId="0" xfId="92" quotePrefix="1" applyFont="1" applyFill="1" applyAlignment="1">
      <alignment horizontal="left" vertical="center" wrapText="1"/>
    </xf>
    <xf numFmtId="0" fontId="62" fillId="0" borderId="0" xfId="132" applyFont="1" applyFill="1" applyAlignment="1">
      <alignment wrapText="1"/>
    </xf>
    <xf numFmtId="0" fontId="62" fillId="0" borderId="0" xfId="87" quotePrefix="1" applyFont="1" applyFill="1" applyAlignment="1">
      <alignment horizontal="left" vertical="center" wrapText="1"/>
    </xf>
    <xf numFmtId="0" fontId="101" fillId="0" borderId="0" xfId="107" quotePrefix="1" applyFont="1" applyFill="1" applyAlignment="1">
      <alignment horizontal="left" vertical="top" wrapText="1"/>
    </xf>
    <xf numFmtId="0" fontId="62" fillId="0" borderId="0" xfId="102" quotePrefix="1" applyFont="1" applyFill="1" applyAlignment="1">
      <alignment horizontal="left" vertical="top" wrapText="1"/>
    </xf>
    <xf numFmtId="0" fontId="101" fillId="0" borderId="0" xfId="109" quotePrefix="1" applyFont="1" applyFill="1" applyAlignment="1">
      <alignment horizontal="center" vertical="center" wrapText="1"/>
    </xf>
    <xf numFmtId="0" fontId="62" fillId="0" borderId="0" xfId="108" quotePrefix="1" applyFont="1" applyFill="1" applyAlignment="1">
      <alignment horizontal="center" vertical="top" wrapText="1"/>
    </xf>
    <xf numFmtId="0" fontId="101" fillId="0" borderId="0" xfId="102" quotePrefix="1" applyFont="1" applyFill="1" applyAlignment="1">
      <alignment horizontal="left" vertical="top" wrapText="1"/>
    </xf>
    <xf numFmtId="0" fontId="101" fillId="0" borderId="0" xfId="132" applyFont="1" applyFill="1" applyAlignment="1">
      <alignment wrapText="1"/>
    </xf>
    <xf numFmtId="0" fontId="53" fillId="0" borderId="0" xfId="0" applyNumberFormat="1" applyFont="1" applyFill="1" applyBorder="1" applyAlignment="1">
      <alignment horizontal="center" vertical="top" wrapText="1"/>
    </xf>
    <xf numFmtId="0" fontId="53" fillId="0" borderId="10" xfId="0" applyNumberFormat="1" applyFont="1" applyFill="1" applyBorder="1" applyAlignment="1">
      <alignment horizontal="center" vertical="center" wrapText="1"/>
    </xf>
    <xf numFmtId="0" fontId="31" fillId="6" borderId="4" xfId="0" applyNumberFormat="1" applyFont="1" applyFill="1" applyBorder="1" applyAlignment="1">
      <alignment horizontal="center" vertical="top" wrapText="1"/>
    </xf>
    <xf numFmtId="0" fontId="31" fillId="6" borderId="4" xfId="0" applyNumberFormat="1" applyFont="1" applyFill="1" applyBorder="1" applyAlignment="1">
      <alignment horizontal="center" vertical="center" wrapText="1"/>
    </xf>
    <xf numFmtId="0" fontId="53" fillId="0" borderId="4" xfId="1945" applyFont="1" applyBorder="1" applyAlignment="1">
      <alignment horizontal="left" vertical="top" wrapText="1"/>
    </xf>
    <xf numFmtId="0" fontId="100" fillId="0" borderId="4" xfId="1945" applyFont="1" applyBorder="1" applyAlignment="1">
      <alignment vertical="top" wrapText="1"/>
    </xf>
    <xf numFmtId="0" fontId="30" fillId="0" borderId="5" xfId="1945" applyFont="1" applyBorder="1" applyAlignment="1">
      <alignment vertical="top" wrapText="1"/>
    </xf>
    <xf numFmtId="0" fontId="1" fillId="0" borderId="9" xfId="1945" applyBorder="1" applyAlignment="1">
      <alignment vertical="top" wrapText="1"/>
    </xf>
    <xf numFmtId="0" fontId="1" fillId="0" borderId="11" xfId="1945" applyBorder="1" applyAlignment="1">
      <alignment vertical="top" wrapText="1"/>
    </xf>
    <xf numFmtId="0" fontId="111" fillId="0" borderId="5" xfId="1945" applyFont="1" applyBorder="1" applyAlignment="1">
      <alignment horizontal="left" vertical="top" wrapText="1"/>
    </xf>
    <xf numFmtId="0" fontId="100" fillId="0" borderId="5" xfId="1945" applyFont="1" applyBorder="1" applyAlignment="1">
      <alignment horizontal="left" vertical="top" wrapText="1"/>
    </xf>
    <xf numFmtId="0" fontId="53" fillId="0" borderId="5" xfId="1945" applyFont="1" applyBorder="1" applyAlignment="1">
      <alignment horizontal="left" vertical="top" wrapText="1"/>
    </xf>
    <xf numFmtId="0" fontId="100" fillId="0" borderId="5" xfId="1945" applyFont="1" applyBorder="1" applyAlignment="1">
      <alignment vertical="top" wrapText="1"/>
    </xf>
    <xf numFmtId="0" fontId="31" fillId="0" borderId="5" xfId="1945" applyFont="1" applyBorder="1" applyAlignment="1">
      <alignment horizontal="left" vertical="top" wrapText="1"/>
    </xf>
    <xf numFmtId="0" fontId="1" fillId="0" borderId="5" xfId="1945" applyFont="1" applyBorder="1" applyAlignment="1">
      <alignment vertical="top" wrapText="1"/>
    </xf>
    <xf numFmtId="0" fontId="31" fillId="0" borderId="5" xfId="1945" applyFont="1" applyBorder="1" applyAlignment="1">
      <alignment horizontal="center" vertical="top" wrapText="1"/>
    </xf>
    <xf numFmtId="0" fontId="31" fillId="0" borderId="9" xfId="1945" applyFont="1" applyBorder="1" applyAlignment="1">
      <alignment horizontal="center" vertical="top" wrapText="1"/>
    </xf>
    <xf numFmtId="0" fontId="31" fillId="0" borderId="11" xfId="1945" applyFont="1" applyBorder="1" applyAlignment="1">
      <alignment horizontal="center" vertical="top" wrapText="1"/>
    </xf>
    <xf numFmtId="0" fontId="31" fillId="0" borderId="0" xfId="1928" applyFont="1" applyBorder="1" applyAlignment="1">
      <alignment horizontal="left" vertical="top" wrapText="1"/>
    </xf>
    <xf numFmtId="0" fontId="108" fillId="0" borderId="2" xfId="1928" applyFont="1" applyBorder="1" applyAlignment="1">
      <alignment horizontal="center" vertical="top" wrapText="1"/>
    </xf>
    <xf numFmtId="0" fontId="108" fillId="0" borderId="0" xfId="1928" applyFont="1" applyBorder="1" applyAlignment="1">
      <alignment horizontal="center" vertical="top" wrapText="1"/>
    </xf>
    <xf numFmtId="0" fontId="31" fillId="0" borderId="0" xfId="1945" applyFont="1" applyAlignment="1">
      <alignment horizontal="center"/>
    </xf>
    <xf numFmtId="0" fontId="31" fillId="0" borderId="10" xfId="1928" applyFont="1" applyBorder="1" applyAlignment="1">
      <alignment horizontal="left" vertical="top" wrapText="1"/>
    </xf>
    <xf numFmtId="0" fontId="109" fillId="0" borderId="0" xfId="1945" applyFont="1" applyBorder="1" applyAlignment="1">
      <alignment horizontal="center" vertical="top"/>
    </xf>
    <xf numFmtId="0" fontId="53" fillId="0" borderId="0" xfId="1928" applyFont="1" applyAlignment="1">
      <alignment horizontal="center"/>
    </xf>
    <xf numFmtId="0" fontId="53" fillId="0" borderId="10" xfId="1928" applyFont="1" applyBorder="1" applyAlignment="1">
      <alignment horizontal="center" vertical="center" wrapText="1"/>
    </xf>
    <xf numFmtId="0" fontId="53" fillId="0" borderId="10" xfId="1928" applyFont="1" applyBorder="1" applyAlignment="1">
      <alignment horizontal="center" vertical="top" wrapText="1"/>
    </xf>
    <xf numFmtId="0" fontId="100" fillId="0" borderId="1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/>
    </xf>
    <xf numFmtId="0" fontId="100" fillId="0" borderId="0" xfId="0" applyFont="1" applyAlignment="1">
      <alignment horizontal="center"/>
    </xf>
    <xf numFmtId="177" fontId="0" fillId="2" borderId="4" xfId="0" applyNumberFormat="1" applyFill="1" applyBorder="1" applyAlignment="1">
      <alignment horizontal="center" vertical="center"/>
    </xf>
    <xf numFmtId="49" fontId="102" fillId="0" borderId="0" xfId="63" applyNumberFormat="1" applyFont="1" applyAlignment="1">
      <alignment vertical="center"/>
    </xf>
  </cellXfs>
  <cellStyles count="1946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3" xfId="91"/>
    <cellStyle name="S6 4" xfId="102"/>
    <cellStyle name="S6 5" xfId="139"/>
    <cellStyle name="S7" xfId="53"/>
    <cellStyle name="S7 2" xfId="5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Итоги" xfId="1939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ЛокСмета" xfId="1940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6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4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31"/>
    <cellStyle name="Обычный 31" xfId="1932"/>
    <cellStyle name="Обычный 32" xfId="1937"/>
    <cellStyle name="Обычный 33" xfId="1938"/>
    <cellStyle name="Обычный 34" xfId="1941"/>
    <cellStyle name="Обычный 35" xfId="1933"/>
    <cellStyle name="Обычный 36" xfId="1942"/>
    <cellStyle name="Обычный 37" xfId="1943"/>
    <cellStyle name="Обычный 38" xfId="1944"/>
    <cellStyle name="Обычный 39" xfId="1945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5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666750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666750" y="2926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31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31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190500"/>
    <xdr:sp macro="" textlink="">
      <xdr:nvSpPr>
        <xdr:cNvPr id="8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268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190500"/>
    <xdr:sp macro="" textlink="">
      <xdr:nvSpPr>
        <xdr:cNvPr id="9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303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190500"/>
    <xdr:sp macro="" textlink="">
      <xdr:nvSpPr>
        <xdr:cNvPr id="13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342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304800" cy="190500"/>
    <xdr:sp macro="" textlink="">
      <xdr:nvSpPr>
        <xdr:cNvPr id="1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342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190500"/>
    <xdr:sp macro="" textlink="">
      <xdr:nvSpPr>
        <xdr:cNvPr id="15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59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190500"/>
    <xdr:sp macro="" textlink="">
      <xdr:nvSpPr>
        <xdr:cNvPr id="16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459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>
      <c r="A1" s="16"/>
      <c r="B1" s="17"/>
      <c r="C1" s="17"/>
      <c r="D1" s="16"/>
      <c r="E1" s="18" t="s">
        <v>48</v>
      </c>
      <c r="F1" s="18"/>
      <c r="G1" s="18"/>
      <c r="H1" s="18"/>
      <c r="I1" s="18"/>
      <c r="J1" s="18"/>
      <c r="K1" s="17"/>
      <c r="L1" s="17"/>
      <c r="M1" s="8"/>
    </row>
    <row r="2" spans="1:13">
      <c r="A2" s="16"/>
      <c r="B2" s="17"/>
      <c r="C2" s="17"/>
      <c r="D2" s="16"/>
      <c r="E2" s="18" t="s">
        <v>49</v>
      </c>
      <c r="F2" s="18"/>
      <c r="G2" s="18"/>
      <c r="H2" s="18"/>
      <c r="I2" s="18"/>
      <c r="J2" s="18"/>
      <c r="K2" s="17"/>
      <c r="L2" s="17"/>
      <c r="M2" s="8"/>
    </row>
    <row r="3" spans="1:13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>
      <c r="A4" s="368" t="s">
        <v>47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8"/>
    </row>
    <row r="5" spans="1:13">
      <c r="A5" s="369" t="s">
        <v>91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17"/>
    </row>
    <row r="6" spans="1:13" s="93" customFormat="1" ht="26.25" customHeight="1" thickBot="1">
      <c r="A6" s="371" t="s">
        <v>92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2"/>
      <c r="M6" s="92"/>
    </row>
    <row r="7" spans="1:13" ht="21" customHeight="1" thickTop="1">
      <c r="A7" s="20" t="s">
        <v>50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>
      <c r="A8" s="373" t="s">
        <v>17</v>
      </c>
      <c r="B8" s="373" t="s">
        <v>18</v>
      </c>
      <c r="C8" s="373" t="s">
        <v>19</v>
      </c>
      <c r="D8" s="373" t="s">
        <v>20</v>
      </c>
      <c r="E8" s="373" t="s">
        <v>21</v>
      </c>
      <c r="F8" s="373" t="s">
        <v>22</v>
      </c>
      <c r="G8" s="373"/>
      <c r="H8" s="373"/>
      <c r="I8" s="373"/>
      <c r="J8" s="373"/>
      <c r="K8" s="374"/>
      <c r="L8" s="373" t="s">
        <v>23</v>
      </c>
    </row>
    <row r="9" spans="1:13" ht="18" customHeight="1">
      <c r="A9" s="374"/>
      <c r="B9" s="374"/>
      <c r="C9" s="374"/>
      <c r="D9" s="374"/>
      <c r="E9" s="374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374"/>
    </row>
    <row r="10" spans="1:13" ht="18" customHeigh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>
      <c r="A11" s="375" t="s">
        <v>30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7"/>
    </row>
    <row r="12" spans="1:13" ht="42" customHeight="1">
      <c r="A12" s="26">
        <v>1</v>
      </c>
      <c r="B12" s="27" t="s">
        <v>51</v>
      </c>
      <c r="C12" s="28" t="s">
        <v>52</v>
      </c>
      <c r="D12" s="28">
        <v>0.36</v>
      </c>
      <c r="E12" s="29" t="s">
        <v>53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>
      <c r="A13" s="26">
        <v>2</v>
      </c>
      <c r="B13" s="27" t="s">
        <v>54</v>
      </c>
      <c r="C13" s="28" t="s">
        <v>37</v>
      </c>
      <c r="D13" s="28">
        <v>0</v>
      </c>
      <c r="E13" s="29" t="s">
        <v>55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>
      <c r="A14" s="26">
        <v>2</v>
      </c>
      <c r="B14" s="27" t="s">
        <v>56</v>
      </c>
      <c r="C14" s="28" t="s">
        <v>37</v>
      </c>
      <c r="D14" s="28">
        <v>36</v>
      </c>
      <c r="E14" s="29" t="s">
        <v>57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>
      <c r="A15" s="26">
        <v>3</v>
      </c>
      <c r="B15" s="27" t="s">
        <v>58</v>
      </c>
      <c r="C15" s="28" t="s">
        <v>59</v>
      </c>
      <c r="D15" s="28">
        <v>4845</v>
      </c>
      <c r="E15" s="29" t="s">
        <v>60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>
      <c r="A17" s="35"/>
      <c r="B17" s="3" t="s">
        <v>76</v>
      </c>
      <c r="C17" s="7"/>
      <c r="D17" s="36">
        <f>L16</f>
        <v>113568.24</v>
      </c>
      <c r="E17" s="4" t="s">
        <v>61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>
      <c r="A18" s="35"/>
      <c r="B18" s="3" t="s">
        <v>62</v>
      </c>
      <c r="C18" s="7"/>
      <c r="D18" s="36">
        <f>L16</f>
        <v>113568.24</v>
      </c>
      <c r="E18" s="4" t="s">
        <v>63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>
      <c r="A19" s="35"/>
      <c r="B19" s="3" t="s">
        <v>64</v>
      </c>
      <c r="C19" s="37"/>
      <c r="D19" s="36">
        <f>L16</f>
        <v>113568.24</v>
      </c>
      <c r="E19" s="4" t="s">
        <v>65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>
      <c r="A22" s="375" t="s">
        <v>66</v>
      </c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7"/>
      <c r="M22" s="9"/>
    </row>
    <row r="23" spans="1:13" ht="29.25" hidden="1" customHeight="1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>
      <c r="A24" s="26">
        <v>4</v>
      </c>
      <c r="B24" s="53" t="s">
        <v>67</v>
      </c>
      <c r="C24" s="29"/>
      <c r="D24" s="54">
        <f>L21</f>
        <v>136281.89000000001</v>
      </c>
      <c r="E24" s="55" t="s">
        <v>68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>
      <c r="A25" s="26">
        <v>5</v>
      </c>
      <c r="B25" s="53" t="s">
        <v>69</v>
      </c>
      <c r="C25" s="29"/>
      <c r="D25" s="54">
        <f>D24+L24</f>
        <v>143095.98000000001</v>
      </c>
      <c r="E25" s="55" t="s">
        <v>70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>
      <c r="A26" s="26">
        <v>6</v>
      </c>
      <c r="B26" s="53" t="s">
        <v>32</v>
      </c>
      <c r="C26" s="29"/>
      <c r="D26" s="54">
        <f>D24+L24</f>
        <v>143095.98000000001</v>
      </c>
      <c r="E26" s="62" t="s">
        <v>71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>
      <c r="A27" s="26">
        <v>8</v>
      </c>
      <c r="B27" s="53" t="s">
        <v>40</v>
      </c>
      <c r="C27" s="29"/>
      <c r="D27" s="54">
        <f>L16+L17</f>
        <v>136281.89000000001</v>
      </c>
      <c r="E27" s="55" t="s">
        <v>72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73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>
      <c r="A32" s="79"/>
      <c r="B32" s="378" t="s">
        <v>74</v>
      </c>
      <c r="C32" s="379"/>
      <c r="D32" s="379"/>
      <c r="E32" s="379"/>
      <c r="F32" s="379"/>
      <c r="G32" s="379"/>
      <c r="H32" s="379"/>
      <c r="I32" s="379"/>
      <c r="J32" s="380"/>
      <c r="K32" s="80">
        <v>3.9</v>
      </c>
      <c r="L32" s="81">
        <f>L31*K32</f>
        <v>747819.58</v>
      </c>
    </row>
    <row r="33" spans="1:12" hidden="1">
      <c r="A33" s="79"/>
      <c r="B33" s="378" t="s">
        <v>44</v>
      </c>
      <c r="C33" s="379"/>
      <c r="D33" s="379"/>
      <c r="E33" s="379"/>
      <c r="F33" s="379"/>
      <c r="G33" s="379"/>
      <c r="H33" s="379"/>
      <c r="I33" s="379"/>
      <c r="J33" s="380"/>
      <c r="K33" s="80">
        <v>1</v>
      </c>
      <c r="L33" s="81">
        <f>L32*K33</f>
        <v>747819.58</v>
      </c>
    </row>
    <row r="34" spans="1:1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>
      <c r="A35" s="79"/>
      <c r="B35" s="365" t="s">
        <v>75</v>
      </c>
      <c r="C35" s="366"/>
      <c r="D35" s="366"/>
      <c r="E35" s="366"/>
      <c r="F35" s="366"/>
      <c r="G35" s="366"/>
      <c r="H35" s="366"/>
      <c r="I35" s="366"/>
      <c r="J35" s="366"/>
      <c r="K35" s="367"/>
      <c r="L35" s="70">
        <v>0</v>
      </c>
    </row>
    <row r="36" spans="1:1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2"/>
  <sheetViews>
    <sheetView topLeftCell="A123" workbookViewId="0">
      <selection activeCell="E130" sqref="E130"/>
    </sheetView>
  </sheetViews>
  <sheetFormatPr defaultRowHeight="15"/>
  <cols>
    <col min="1" max="1" width="6.140625" customWidth="1"/>
    <col min="2" max="2" width="45.85546875" customWidth="1"/>
    <col min="3" max="3" width="46" customWidth="1"/>
    <col min="4" max="4" width="26" customWidth="1"/>
    <col min="5" max="5" width="13.28515625" customWidth="1"/>
  </cols>
  <sheetData>
    <row r="1" spans="1:5" ht="44.25" customHeight="1">
      <c r="A1" s="300"/>
      <c r="B1" s="300"/>
      <c r="C1" s="300"/>
      <c r="D1" s="294" t="s">
        <v>179</v>
      </c>
      <c r="E1" s="285"/>
    </row>
    <row r="2" spans="1:5" ht="44.25" customHeight="1">
      <c r="A2" s="506" t="s">
        <v>180</v>
      </c>
      <c r="B2" s="506"/>
      <c r="C2" s="296"/>
      <c r="D2" s="296"/>
      <c r="E2" s="302"/>
    </row>
    <row r="3" spans="1:5" ht="44.25" customHeight="1">
      <c r="A3" s="292"/>
      <c r="B3" s="292"/>
      <c r="C3" s="507" t="s">
        <v>181</v>
      </c>
      <c r="D3" s="507"/>
      <c r="E3" s="508"/>
    </row>
    <row r="4" spans="1:5" ht="44.25" customHeight="1">
      <c r="A4" s="512" t="s">
        <v>355</v>
      </c>
      <c r="B4" s="512"/>
      <c r="C4" s="512"/>
      <c r="D4" s="512"/>
      <c r="E4" s="512"/>
    </row>
    <row r="5" spans="1:5" ht="44.25" customHeight="1">
      <c r="A5" s="509" t="s">
        <v>182</v>
      </c>
      <c r="B5" s="509"/>
      <c r="C5" s="509"/>
      <c r="D5" s="509"/>
      <c r="E5" s="298"/>
    </row>
    <row r="6" spans="1:5" ht="44.25" customHeight="1">
      <c r="A6" s="287"/>
      <c r="B6" s="287"/>
      <c r="C6" s="287"/>
      <c r="D6" s="287"/>
      <c r="E6" s="287"/>
    </row>
    <row r="7" spans="1:5" ht="44.25" customHeight="1">
      <c r="A7" s="514" t="s">
        <v>356</v>
      </c>
      <c r="B7" s="514"/>
      <c r="C7" s="514"/>
      <c r="D7" s="514"/>
      <c r="E7" s="514"/>
    </row>
    <row r="8" spans="1:5" ht="44.25" customHeight="1">
      <c r="A8" s="511" t="s">
        <v>183</v>
      </c>
      <c r="B8" s="511"/>
      <c r="C8" s="511"/>
      <c r="D8" s="511"/>
      <c r="E8" s="301"/>
    </row>
    <row r="9" spans="1:5" ht="44.25" customHeight="1">
      <c r="A9" s="287"/>
      <c r="B9" s="287"/>
      <c r="C9" s="287"/>
      <c r="D9" s="287"/>
      <c r="E9" s="287"/>
    </row>
    <row r="10" spans="1:5" ht="44.25" customHeight="1">
      <c r="A10" s="288" t="s">
        <v>184</v>
      </c>
      <c r="B10" s="287"/>
      <c r="C10" s="286"/>
      <c r="D10" s="286"/>
      <c r="E10" s="286"/>
    </row>
    <row r="11" spans="1:5" ht="44.25" customHeight="1">
      <c r="A11" s="297"/>
      <c r="B11" s="510"/>
      <c r="C11" s="510"/>
      <c r="D11" s="510"/>
      <c r="E11" s="510"/>
    </row>
    <row r="12" spans="1:5" ht="44.25" customHeight="1">
      <c r="A12" s="298" t="s">
        <v>185</v>
      </c>
      <c r="B12" s="287"/>
      <c r="C12" s="289"/>
      <c r="D12" s="289"/>
      <c r="E12" s="289"/>
    </row>
    <row r="13" spans="1:5" ht="44.25" customHeight="1">
      <c r="A13" s="285"/>
      <c r="B13" s="510" t="s">
        <v>309</v>
      </c>
      <c r="C13" s="510"/>
      <c r="D13" s="510"/>
      <c r="E13" s="510"/>
    </row>
    <row r="14" spans="1:5" ht="44.25" customHeight="1">
      <c r="A14" s="295" t="s">
        <v>357</v>
      </c>
      <c r="B14" s="292"/>
      <c r="C14" s="292"/>
      <c r="D14" s="292"/>
      <c r="E14" s="292"/>
    </row>
    <row r="15" spans="1:5" ht="44.25" customHeight="1">
      <c r="A15" s="308" t="s">
        <v>358</v>
      </c>
      <c r="B15" s="292"/>
      <c r="C15" s="292"/>
      <c r="D15" s="292"/>
      <c r="E15" s="292"/>
    </row>
    <row r="16" spans="1:5" ht="44.25" customHeight="1">
      <c r="A16" s="287"/>
      <c r="B16" s="287"/>
      <c r="C16" s="290"/>
      <c r="D16" s="290"/>
      <c r="E16" s="291"/>
    </row>
    <row r="17" spans="1:5" ht="58.5" customHeight="1">
      <c r="A17" s="293" t="s">
        <v>186</v>
      </c>
      <c r="B17" s="299" t="s">
        <v>187</v>
      </c>
      <c r="C17" s="299" t="s">
        <v>188</v>
      </c>
      <c r="D17" s="309" t="s">
        <v>189</v>
      </c>
      <c r="E17" s="309" t="s">
        <v>311</v>
      </c>
    </row>
    <row r="18" spans="1:5" ht="44.25" customHeight="1">
      <c r="A18" s="312">
        <v>1</v>
      </c>
      <c r="B18" s="313">
        <v>2</v>
      </c>
      <c r="C18" s="313">
        <v>3</v>
      </c>
      <c r="D18" s="312">
        <v>4</v>
      </c>
      <c r="E18" s="312">
        <v>5</v>
      </c>
    </row>
    <row r="19" spans="1:5" ht="44.25" customHeight="1">
      <c r="A19" s="497" t="s">
        <v>206</v>
      </c>
      <c r="B19" s="498"/>
      <c r="C19" s="498"/>
      <c r="D19" s="498"/>
      <c r="E19" s="498"/>
    </row>
    <row r="20" spans="1:5" ht="44.25" customHeight="1">
      <c r="A20" s="494">
        <v>1</v>
      </c>
      <c r="B20" s="503" t="s">
        <v>237</v>
      </c>
      <c r="C20" s="315" t="s">
        <v>207</v>
      </c>
      <c r="D20" s="316" t="s">
        <v>359</v>
      </c>
      <c r="E20" s="317" t="s">
        <v>360</v>
      </c>
    </row>
    <row r="21" spans="1:5" ht="63" customHeight="1">
      <c r="A21" s="495"/>
      <c r="B21" s="504"/>
      <c r="C21" s="318" t="s">
        <v>361</v>
      </c>
      <c r="D21" s="319" t="s">
        <v>239</v>
      </c>
      <c r="E21" s="320" t="s">
        <v>77</v>
      </c>
    </row>
    <row r="22" spans="1:5" ht="72" customHeight="1">
      <c r="A22" s="495"/>
      <c r="B22" s="504"/>
      <c r="C22" s="318" t="s">
        <v>362</v>
      </c>
      <c r="D22" s="319" t="s">
        <v>241</v>
      </c>
      <c r="E22" s="320" t="s">
        <v>77</v>
      </c>
    </row>
    <row r="23" spans="1:5" ht="17.25" customHeight="1">
      <c r="A23" s="495"/>
      <c r="B23" s="504"/>
      <c r="C23" s="318" t="s">
        <v>242</v>
      </c>
      <c r="D23" s="319" t="s">
        <v>363</v>
      </c>
      <c r="E23" s="320" t="s">
        <v>77</v>
      </c>
    </row>
    <row r="24" spans="1:5" ht="18.75" customHeight="1">
      <c r="A24" s="495"/>
      <c r="B24" s="504"/>
      <c r="C24" s="318" t="s">
        <v>244</v>
      </c>
      <c r="D24" s="319" t="s">
        <v>364</v>
      </c>
      <c r="E24" s="320" t="s">
        <v>365</v>
      </c>
    </row>
    <row r="25" spans="1:5" ht="21" customHeight="1">
      <c r="A25" s="495"/>
      <c r="B25" s="504"/>
      <c r="C25" s="318" t="s">
        <v>246</v>
      </c>
      <c r="D25" s="319" t="s">
        <v>366</v>
      </c>
      <c r="E25" s="320" t="s">
        <v>367</v>
      </c>
    </row>
    <row r="26" spans="1:5" ht="18" customHeight="1">
      <c r="A26" s="495"/>
      <c r="B26" s="504"/>
      <c r="C26" s="318" t="s">
        <v>248</v>
      </c>
      <c r="D26" s="319" t="s">
        <v>364</v>
      </c>
      <c r="E26" s="320" t="s">
        <v>365</v>
      </c>
    </row>
    <row r="27" spans="1:5" ht="28.5" customHeight="1">
      <c r="A27" s="495"/>
      <c r="B27" s="504"/>
      <c r="C27" s="318" t="s">
        <v>250</v>
      </c>
      <c r="D27" s="319" t="s">
        <v>368</v>
      </c>
      <c r="E27" s="320" t="s">
        <v>369</v>
      </c>
    </row>
    <row r="28" spans="1:5" ht="16.5" customHeight="1">
      <c r="A28" s="495"/>
      <c r="B28" s="504"/>
      <c r="C28" s="318" t="s">
        <v>256</v>
      </c>
      <c r="D28" s="319" t="s">
        <v>370</v>
      </c>
      <c r="E28" s="320" t="s">
        <v>371</v>
      </c>
    </row>
    <row r="29" spans="1:5" ht="21" customHeight="1">
      <c r="A29" s="496"/>
      <c r="B29" s="505"/>
      <c r="C29" s="318" t="s">
        <v>258</v>
      </c>
      <c r="D29" s="319" t="s">
        <v>372</v>
      </c>
      <c r="E29" s="320"/>
    </row>
    <row r="30" spans="1:5" ht="44.25" customHeight="1">
      <c r="A30" s="494">
        <v>2</v>
      </c>
      <c r="B30" s="503" t="s">
        <v>259</v>
      </c>
      <c r="C30" s="315" t="s">
        <v>207</v>
      </c>
      <c r="D30" s="316" t="s">
        <v>359</v>
      </c>
      <c r="E30" s="317" t="s">
        <v>360</v>
      </c>
    </row>
    <row r="31" spans="1:5" ht="74.25" customHeight="1">
      <c r="A31" s="495"/>
      <c r="B31" s="504"/>
      <c r="C31" s="318" t="s">
        <v>361</v>
      </c>
      <c r="D31" s="319" t="s">
        <v>239</v>
      </c>
      <c r="E31" s="320" t="s">
        <v>77</v>
      </c>
    </row>
    <row r="32" spans="1:5" ht="66" customHeight="1">
      <c r="A32" s="495"/>
      <c r="B32" s="504"/>
      <c r="C32" s="318" t="s">
        <v>362</v>
      </c>
      <c r="D32" s="319" t="s">
        <v>373</v>
      </c>
      <c r="E32" s="320" t="s">
        <v>77</v>
      </c>
    </row>
    <row r="33" spans="1:5" ht="44.25" customHeight="1">
      <c r="A33" s="495"/>
      <c r="B33" s="504"/>
      <c r="C33" s="318" t="s">
        <v>242</v>
      </c>
      <c r="D33" s="319" t="s">
        <v>363</v>
      </c>
      <c r="E33" s="320" t="s">
        <v>77</v>
      </c>
    </row>
    <row r="34" spans="1:5" ht="44.25" customHeight="1">
      <c r="A34" s="495"/>
      <c r="B34" s="504"/>
      <c r="C34" s="318" t="s">
        <v>244</v>
      </c>
      <c r="D34" s="319" t="s">
        <v>364</v>
      </c>
      <c r="E34" s="320" t="s">
        <v>365</v>
      </c>
    </row>
    <row r="35" spans="1:5" ht="44.25" customHeight="1">
      <c r="A35" s="495"/>
      <c r="B35" s="504"/>
      <c r="C35" s="318" t="s">
        <v>246</v>
      </c>
      <c r="D35" s="319" t="s">
        <v>366</v>
      </c>
      <c r="E35" s="320" t="s">
        <v>367</v>
      </c>
    </row>
    <row r="36" spans="1:5" ht="44.25" customHeight="1">
      <c r="A36" s="495"/>
      <c r="B36" s="504"/>
      <c r="C36" s="318" t="s">
        <v>248</v>
      </c>
      <c r="D36" s="319" t="s">
        <v>364</v>
      </c>
      <c r="E36" s="320" t="s">
        <v>365</v>
      </c>
    </row>
    <row r="37" spans="1:5" ht="44.25" customHeight="1">
      <c r="A37" s="495"/>
      <c r="B37" s="504"/>
      <c r="C37" s="318" t="s">
        <v>250</v>
      </c>
      <c r="D37" s="319" t="s">
        <v>368</v>
      </c>
      <c r="E37" s="320" t="s">
        <v>369</v>
      </c>
    </row>
    <row r="38" spans="1:5" ht="44.25" customHeight="1">
      <c r="A38" s="495"/>
      <c r="B38" s="504"/>
      <c r="C38" s="318" t="s">
        <v>256</v>
      </c>
      <c r="D38" s="319" t="s">
        <v>370</v>
      </c>
      <c r="E38" s="320" t="s">
        <v>371</v>
      </c>
    </row>
    <row r="39" spans="1:5" ht="44.25" customHeight="1">
      <c r="A39" s="496"/>
      <c r="B39" s="505"/>
      <c r="C39" s="318" t="s">
        <v>258</v>
      </c>
      <c r="D39" s="319" t="s">
        <v>372</v>
      </c>
      <c r="E39" s="320"/>
    </row>
    <row r="40" spans="1:5" ht="44.25" customHeight="1">
      <c r="A40" s="494">
        <v>3</v>
      </c>
      <c r="B40" s="503" t="s">
        <v>260</v>
      </c>
      <c r="C40" s="315" t="s">
        <v>217</v>
      </c>
      <c r="D40" s="316" t="s">
        <v>374</v>
      </c>
      <c r="E40" s="317" t="s">
        <v>375</v>
      </c>
    </row>
    <row r="41" spans="1:5" ht="76.5" customHeight="1">
      <c r="A41" s="495"/>
      <c r="B41" s="504"/>
      <c r="C41" s="318" t="s">
        <v>376</v>
      </c>
      <c r="D41" s="319" t="s">
        <v>241</v>
      </c>
      <c r="E41" s="320" t="s">
        <v>77</v>
      </c>
    </row>
    <row r="42" spans="1:5" ht="68.25" customHeight="1">
      <c r="A42" s="495"/>
      <c r="B42" s="504"/>
      <c r="C42" s="318" t="s">
        <v>377</v>
      </c>
      <c r="D42" s="319" t="s">
        <v>239</v>
      </c>
      <c r="E42" s="320" t="s">
        <v>77</v>
      </c>
    </row>
    <row r="43" spans="1:5" ht="44.25" customHeight="1">
      <c r="A43" s="495"/>
      <c r="B43" s="504"/>
      <c r="C43" s="318" t="s">
        <v>242</v>
      </c>
      <c r="D43" s="319" t="s">
        <v>363</v>
      </c>
      <c r="E43" s="320" t="s">
        <v>77</v>
      </c>
    </row>
    <row r="44" spans="1:5" ht="44.25" customHeight="1">
      <c r="A44" s="495"/>
      <c r="B44" s="504"/>
      <c r="C44" s="318" t="s">
        <v>244</v>
      </c>
      <c r="D44" s="319" t="s">
        <v>378</v>
      </c>
      <c r="E44" s="320" t="s">
        <v>379</v>
      </c>
    </row>
    <row r="45" spans="1:5" ht="44.25" customHeight="1">
      <c r="A45" s="495"/>
      <c r="B45" s="504"/>
      <c r="C45" s="318" t="s">
        <v>246</v>
      </c>
      <c r="D45" s="319" t="s">
        <v>380</v>
      </c>
      <c r="E45" s="320" t="s">
        <v>381</v>
      </c>
    </row>
    <row r="46" spans="1:5" ht="44.25" customHeight="1">
      <c r="A46" s="495"/>
      <c r="B46" s="504"/>
      <c r="C46" s="318" t="s">
        <v>248</v>
      </c>
      <c r="D46" s="319" t="s">
        <v>364</v>
      </c>
      <c r="E46" s="320" t="s">
        <v>382</v>
      </c>
    </row>
    <row r="47" spans="1:5" ht="44.25" customHeight="1">
      <c r="A47" s="495"/>
      <c r="B47" s="504"/>
      <c r="C47" s="318" t="s">
        <v>250</v>
      </c>
      <c r="D47" s="319" t="s">
        <v>287</v>
      </c>
      <c r="E47" s="320" t="s">
        <v>319</v>
      </c>
    </row>
    <row r="48" spans="1:5" ht="44.25" customHeight="1">
      <c r="A48" s="495"/>
      <c r="B48" s="504"/>
      <c r="C48" s="318" t="s">
        <v>256</v>
      </c>
      <c r="D48" s="319" t="s">
        <v>383</v>
      </c>
      <c r="E48" s="320" t="s">
        <v>384</v>
      </c>
    </row>
    <row r="49" spans="1:5" ht="44.25" customHeight="1">
      <c r="A49" s="496"/>
      <c r="B49" s="505"/>
      <c r="C49" s="318" t="s">
        <v>258</v>
      </c>
      <c r="D49" s="319" t="s">
        <v>385</v>
      </c>
      <c r="E49" s="320"/>
    </row>
    <row r="50" spans="1:5" ht="44.25" customHeight="1">
      <c r="A50" s="494">
        <v>4</v>
      </c>
      <c r="B50" s="503" t="s">
        <v>265</v>
      </c>
      <c r="C50" s="315" t="s">
        <v>217</v>
      </c>
      <c r="D50" s="316" t="s">
        <v>386</v>
      </c>
      <c r="E50" s="317" t="s">
        <v>387</v>
      </c>
    </row>
    <row r="51" spans="1:5" ht="77.25" customHeight="1">
      <c r="A51" s="495"/>
      <c r="B51" s="504"/>
      <c r="C51" s="318" t="s">
        <v>376</v>
      </c>
      <c r="D51" s="319" t="s">
        <v>239</v>
      </c>
      <c r="E51" s="320" t="s">
        <v>77</v>
      </c>
    </row>
    <row r="52" spans="1:5" ht="66.75" customHeight="1">
      <c r="A52" s="495"/>
      <c r="B52" s="504"/>
      <c r="C52" s="318" t="s">
        <v>377</v>
      </c>
      <c r="D52" s="319" t="s">
        <v>373</v>
      </c>
      <c r="E52" s="320" t="s">
        <v>77</v>
      </c>
    </row>
    <row r="53" spans="1:5" ht="44.25" customHeight="1">
      <c r="A53" s="495"/>
      <c r="B53" s="504"/>
      <c r="C53" s="318" t="s">
        <v>242</v>
      </c>
      <c r="D53" s="319" t="s">
        <v>363</v>
      </c>
      <c r="E53" s="320" t="s">
        <v>77</v>
      </c>
    </row>
    <row r="54" spans="1:5" ht="44.25" customHeight="1">
      <c r="A54" s="495"/>
      <c r="B54" s="504"/>
      <c r="C54" s="318" t="s">
        <v>244</v>
      </c>
      <c r="D54" s="319" t="s">
        <v>378</v>
      </c>
      <c r="E54" s="320" t="s">
        <v>388</v>
      </c>
    </row>
    <row r="55" spans="1:5" ht="44.25" customHeight="1">
      <c r="A55" s="495"/>
      <c r="B55" s="504"/>
      <c r="C55" s="318" t="s">
        <v>246</v>
      </c>
      <c r="D55" s="319" t="s">
        <v>380</v>
      </c>
      <c r="E55" s="320" t="s">
        <v>389</v>
      </c>
    </row>
    <row r="56" spans="1:5" ht="44.25" customHeight="1">
      <c r="A56" s="495"/>
      <c r="B56" s="504"/>
      <c r="C56" s="318" t="s">
        <v>248</v>
      </c>
      <c r="D56" s="319" t="s">
        <v>364</v>
      </c>
      <c r="E56" s="320" t="s">
        <v>390</v>
      </c>
    </row>
    <row r="57" spans="1:5" ht="44.25" customHeight="1">
      <c r="A57" s="495"/>
      <c r="B57" s="504"/>
      <c r="C57" s="318" t="s">
        <v>250</v>
      </c>
      <c r="D57" s="319" t="s">
        <v>287</v>
      </c>
      <c r="E57" s="320" t="s">
        <v>327</v>
      </c>
    </row>
    <row r="58" spans="1:5" ht="44.25" customHeight="1">
      <c r="A58" s="495"/>
      <c r="B58" s="504"/>
      <c r="C58" s="318" t="s">
        <v>256</v>
      </c>
      <c r="D58" s="319" t="s">
        <v>383</v>
      </c>
      <c r="E58" s="320" t="s">
        <v>391</v>
      </c>
    </row>
    <row r="59" spans="1:5" ht="44.25" customHeight="1">
      <c r="A59" s="496"/>
      <c r="B59" s="505"/>
      <c r="C59" s="318" t="s">
        <v>258</v>
      </c>
      <c r="D59" s="319" t="s">
        <v>385</v>
      </c>
      <c r="E59" s="320"/>
    </row>
    <row r="60" spans="1:5" ht="44.25" customHeight="1">
      <c r="A60" s="494">
        <v>5</v>
      </c>
      <c r="B60" s="503" t="s">
        <v>266</v>
      </c>
      <c r="C60" s="315" t="s">
        <v>217</v>
      </c>
      <c r="D60" s="316" t="s">
        <v>392</v>
      </c>
      <c r="E60" s="317" t="s">
        <v>393</v>
      </c>
    </row>
    <row r="61" spans="1:5" ht="87.75" customHeight="1">
      <c r="A61" s="495"/>
      <c r="B61" s="504"/>
      <c r="C61" s="318" t="s">
        <v>376</v>
      </c>
      <c r="D61" s="319" t="s">
        <v>239</v>
      </c>
      <c r="E61" s="320" t="s">
        <v>77</v>
      </c>
    </row>
    <row r="62" spans="1:5" ht="70.5" customHeight="1">
      <c r="A62" s="495"/>
      <c r="B62" s="504"/>
      <c r="C62" s="318" t="s">
        <v>377</v>
      </c>
      <c r="D62" s="319" t="s">
        <v>373</v>
      </c>
      <c r="E62" s="320" t="s">
        <v>77</v>
      </c>
    </row>
    <row r="63" spans="1:5" ht="44.25" customHeight="1">
      <c r="A63" s="495"/>
      <c r="B63" s="504"/>
      <c r="C63" s="318" t="s">
        <v>242</v>
      </c>
      <c r="D63" s="319" t="s">
        <v>363</v>
      </c>
      <c r="E63" s="320" t="s">
        <v>77</v>
      </c>
    </row>
    <row r="64" spans="1:5" ht="44.25" customHeight="1">
      <c r="A64" s="495"/>
      <c r="B64" s="504"/>
      <c r="C64" s="318" t="s">
        <v>244</v>
      </c>
      <c r="D64" s="319" t="s">
        <v>378</v>
      </c>
      <c r="E64" s="320" t="s">
        <v>394</v>
      </c>
    </row>
    <row r="65" spans="1:5" ht="44.25" customHeight="1">
      <c r="A65" s="495"/>
      <c r="B65" s="504"/>
      <c r="C65" s="318" t="s">
        <v>246</v>
      </c>
      <c r="D65" s="319" t="s">
        <v>380</v>
      </c>
      <c r="E65" s="320" t="s">
        <v>395</v>
      </c>
    </row>
    <row r="66" spans="1:5" ht="44.25" customHeight="1">
      <c r="A66" s="495"/>
      <c r="B66" s="504"/>
      <c r="C66" s="318" t="s">
        <v>248</v>
      </c>
      <c r="D66" s="319" t="s">
        <v>364</v>
      </c>
      <c r="E66" s="320" t="s">
        <v>396</v>
      </c>
    </row>
    <row r="67" spans="1:5" ht="44.25" customHeight="1">
      <c r="A67" s="495"/>
      <c r="B67" s="504"/>
      <c r="C67" s="318" t="s">
        <v>250</v>
      </c>
      <c r="D67" s="319" t="s">
        <v>287</v>
      </c>
      <c r="E67" s="320" t="s">
        <v>335</v>
      </c>
    </row>
    <row r="68" spans="1:5" ht="44.25" customHeight="1">
      <c r="A68" s="495"/>
      <c r="B68" s="504"/>
      <c r="C68" s="318" t="s">
        <v>256</v>
      </c>
      <c r="D68" s="319" t="s">
        <v>383</v>
      </c>
      <c r="E68" s="320" t="s">
        <v>397</v>
      </c>
    </row>
    <row r="69" spans="1:5" ht="44.25" customHeight="1">
      <c r="A69" s="496"/>
      <c r="B69" s="505"/>
      <c r="C69" s="318" t="s">
        <v>258</v>
      </c>
      <c r="D69" s="319" t="s">
        <v>385</v>
      </c>
      <c r="E69" s="320"/>
    </row>
    <row r="70" spans="1:5" ht="44.25" customHeight="1">
      <c r="A70" s="494">
        <v>6</v>
      </c>
      <c r="B70" s="503" t="s">
        <v>267</v>
      </c>
      <c r="C70" s="315" t="s">
        <v>207</v>
      </c>
      <c r="D70" s="316" t="s">
        <v>359</v>
      </c>
      <c r="E70" s="317" t="s">
        <v>360</v>
      </c>
    </row>
    <row r="71" spans="1:5" ht="81" customHeight="1">
      <c r="A71" s="495"/>
      <c r="B71" s="504"/>
      <c r="C71" s="318" t="s">
        <v>361</v>
      </c>
      <c r="D71" s="319" t="s">
        <v>373</v>
      </c>
      <c r="E71" s="320" t="s">
        <v>77</v>
      </c>
    </row>
    <row r="72" spans="1:5" ht="66.75" customHeight="1">
      <c r="A72" s="495"/>
      <c r="B72" s="504"/>
      <c r="C72" s="318" t="s">
        <v>362</v>
      </c>
      <c r="D72" s="319" t="s">
        <v>398</v>
      </c>
      <c r="E72" s="320" t="s">
        <v>77</v>
      </c>
    </row>
    <row r="73" spans="1:5" ht="44.25" customHeight="1">
      <c r="A73" s="495"/>
      <c r="B73" s="504"/>
      <c r="C73" s="318" t="s">
        <v>242</v>
      </c>
      <c r="D73" s="319" t="s">
        <v>363</v>
      </c>
      <c r="E73" s="320" t="s">
        <v>77</v>
      </c>
    </row>
    <row r="74" spans="1:5" ht="44.25" customHeight="1">
      <c r="A74" s="495"/>
      <c r="B74" s="504"/>
      <c r="C74" s="318" t="s">
        <v>244</v>
      </c>
      <c r="D74" s="319" t="s">
        <v>364</v>
      </c>
      <c r="E74" s="320" t="s">
        <v>365</v>
      </c>
    </row>
    <row r="75" spans="1:5" ht="44.25" customHeight="1">
      <c r="A75" s="495"/>
      <c r="B75" s="504"/>
      <c r="C75" s="318" t="s">
        <v>246</v>
      </c>
      <c r="D75" s="319" t="s">
        <v>366</v>
      </c>
      <c r="E75" s="320" t="s">
        <v>367</v>
      </c>
    </row>
    <row r="76" spans="1:5" ht="44.25" customHeight="1">
      <c r="A76" s="495"/>
      <c r="B76" s="504"/>
      <c r="C76" s="318" t="s">
        <v>248</v>
      </c>
      <c r="D76" s="319" t="s">
        <v>364</v>
      </c>
      <c r="E76" s="320" t="s">
        <v>365</v>
      </c>
    </row>
    <row r="77" spans="1:5" ht="44.25" customHeight="1">
      <c r="A77" s="495"/>
      <c r="B77" s="504"/>
      <c r="C77" s="318" t="s">
        <v>250</v>
      </c>
      <c r="D77" s="319" t="s">
        <v>368</v>
      </c>
      <c r="E77" s="320" t="s">
        <v>369</v>
      </c>
    </row>
    <row r="78" spans="1:5" ht="44.25" customHeight="1">
      <c r="A78" s="495"/>
      <c r="B78" s="504"/>
      <c r="C78" s="318" t="s">
        <v>256</v>
      </c>
      <c r="D78" s="319" t="s">
        <v>370</v>
      </c>
      <c r="E78" s="320" t="s">
        <v>371</v>
      </c>
    </row>
    <row r="79" spans="1:5" ht="44.25" customHeight="1">
      <c r="A79" s="496"/>
      <c r="B79" s="505"/>
      <c r="C79" s="318" t="s">
        <v>258</v>
      </c>
      <c r="D79" s="319" t="s">
        <v>372</v>
      </c>
      <c r="E79" s="320"/>
    </row>
    <row r="80" spans="1:5" ht="44.25" customHeight="1">
      <c r="A80" s="494">
        <v>7</v>
      </c>
      <c r="B80" s="503" t="s">
        <v>268</v>
      </c>
      <c r="C80" s="315" t="s">
        <v>207</v>
      </c>
      <c r="D80" s="316" t="s">
        <v>359</v>
      </c>
      <c r="E80" s="317" t="s">
        <v>360</v>
      </c>
    </row>
    <row r="81" spans="1:5" ht="75.75" customHeight="1">
      <c r="A81" s="495"/>
      <c r="B81" s="504"/>
      <c r="C81" s="318" t="s">
        <v>361</v>
      </c>
      <c r="D81" s="319" t="s">
        <v>373</v>
      </c>
      <c r="E81" s="320" t="s">
        <v>77</v>
      </c>
    </row>
    <row r="82" spans="1:5" ht="72.75" customHeight="1">
      <c r="A82" s="495"/>
      <c r="B82" s="504"/>
      <c r="C82" s="318" t="s">
        <v>362</v>
      </c>
      <c r="D82" s="319" t="s">
        <v>398</v>
      </c>
      <c r="E82" s="320" t="s">
        <v>77</v>
      </c>
    </row>
    <row r="83" spans="1:5" ht="44.25" customHeight="1">
      <c r="A83" s="495"/>
      <c r="B83" s="504"/>
      <c r="C83" s="318" t="s">
        <v>242</v>
      </c>
      <c r="D83" s="319" t="s">
        <v>363</v>
      </c>
      <c r="E83" s="320" t="s">
        <v>77</v>
      </c>
    </row>
    <row r="84" spans="1:5" ht="44.25" customHeight="1">
      <c r="A84" s="495"/>
      <c r="B84" s="504"/>
      <c r="C84" s="318" t="s">
        <v>244</v>
      </c>
      <c r="D84" s="319" t="s">
        <v>364</v>
      </c>
      <c r="E84" s="320" t="s">
        <v>365</v>
      </c>
    </row>
    <row r="85" spans="1:5" ht="44.25" customHeight="1">
      <c r="A85" s="495"/>
      <c r="B85" s="504"/>
      <c r="C85" s="318" t="s">
        <v>246</v>
      </c>
      <c r="D85" s="319" t="s">
        <v>366</v>
      </c>
      <c r="E85" s="320" t="s">
        <v>367</v>
      </c>
    </row>
    <row r="86" spans="1:5" ht="44.25" customHeight="1">
      <c r="A86" s="495"/>
      <c r="B86" s="504"/>
      <c r="C86" s="318" t="s">
        <v>248</v>
      </c>
      <c r="D86" s="319" t="s">
        <v>364</v>
      </c>
      <c r="E86" s="320" t="s">
        <v>365</v>
      </c>
    </row>
    <row r="87" spans="1:5" ht="44.25" customHeight="1">
      <c r="A87" s="495"/>
      <c r="B87" s="504"/>
      <c r="C87" s="318" t="s">
        <v>250</v>
      </c>
      <c r="D87" s="319" t="s">
        <v>368</v>
      </c>
      <c r="E87" s="320" t="s">
        <v>369</v>
      </c>
    </row>
    <row r="88" spans="1:5" ht="44.25" customHeight="1">
      <c r="A88" s="495"/>
      <c r="B88" s="504"/>
      <c r="C88" s="318" t="s">
        <v>256</v>
      </c>
      <c r="D88" s="319" t="s">
        <v>370</v>
      </c>
      <c r="E88" s="320" t="s">
        <v>371</v>
      </c>
    </row>
    <row r="89" spans="1:5" ht="44.25" customHeight="1">
      <c r="A89" s="496"/>
      <c r="B89" s="505"/>
      <c r="C89" s="318" t="s">
        <v>258</v>
      </c>
      <c r="D89" s="319" t="s">
        <v>372</v>
      </c>
      <c r="E89" s="320"/>
    </row>
    <row r="90" spans="1:5" ht="44.25" customHeight="1">
      <c r="A90" s="494">
        <v>8</v>
      </c>
      <c r="B90" s="503" t="s">
        <v>269</v>
      </c>
      <c r="C90" s="315" t="s">
        <v>207</v>
      </c>
      <c r="D90" s="316" t="s">
        <v>359</v>
      </c>
      <c r="E90" s="317" t="s">
        <v>360</v>
      </c>
    </row>
    <row r="91" spans="1:5" ht="84" customHeight="1">
      <c r="A91" s="495"/>
      <c r="B91" s="504"/>
      <c r="C91" s="318" t="s">
        <v>361</v>
      </c>
      <c r="D91" s="319" t="s">
        <v>373</v>
      </c>
      <c r="E91" s="320" t="s">
        <v>77</v>
      </c>
    </row>
    <row r="92" spans="1:5" ht="72.75" customHeight="1">
      <c r="A92" s="495"/>
      <c r="B92" s="504"/>
      <c r="C92" s="318" t="s">
        <v>362</v>
      </c>
      <c r="D92" s="319" t="s">
        <v>398</v>
      </c>
      <c r="E92" s="320" t="s">
        <v>77</v>
      </c>
    </row>
    <row r="93" spans="1:5" ht="44.25" customHeight="1">
      <c r="A93" s="495"/>
      <c r="B93" s="504"/>
      <c r="C93" s="318" t="s">
        <v>242</v>
      </c>
      <c r="D93" s="319" t="s">
        <v>363</v>
      </c>
      <c r="E93" s="320" t="s">
        <v>77</v>
      </c>
    </row>
    <row r="94" spans="1:5" ht="44.25" customHeight="1">
      <c r="A94" s="495"/>
      <c r="B94" s="504"/>
      <c r="C94" s="318" t="s">
        <v>244</v>
      </c>
      <c r="D94" s="319" t="s">
        <v>364</v>
      </c>
      <c r="E94" s="320" t="s">
        <v>365</v>
      </c>
    </row>
    <row r="95" spans="1:5" ht="44.25" customHeight="1">
      <c r="A95" s="495"/>
      <c r="B95" s="504"/>
      <c r="C95" s="318" t="s">
        <v>246</v>
      </c>
      <c r="D95" s="319" t="s">
        <v>366</v>
      </c>
      <c r="E95" s="320" t="s">
        <v>367</v>
      </c>
    </row>
    <row r="96" spans="1:5" ht="44.25" customHeight="1">
      <c r="A96" s="495"/>
      <c r="B96" s="504"/>
      <c r="C96" s="318" t="s">
        <v>248</v>
      </c>
      <c r="D96" s="319" t="s">
        <v>364</v>
      </c>
      <c r="E96" s="320" t="s">
        <v>365</v>
      </c>
    </row>
    <row r="97" spans="1:5" ht="44.25" customHeight="1">
      <c r="A97" s="495"/>
      <c r="B97" s="504"/>
      <c r="C97" s="318" t="s">
        <v>250</v>
      </c>
      <c r="D97" s="319" t="s">
        <v>368</v>
      </c>
      <c r="E97" s="320" t="s">
        <v>369</v>
      </c>
    </row>
    <row r="98" spans="1:5" ht="44.25" customHeight="1">
      <c r="A98" s="495"/>
      <c r="B98" s="504"/>
      <c r="C98" s="318" t="s">
        <v>256</v>
      </c>
      <c r="D98" s="319" t="s">
        <v>370</v>
      </c>
      <c r="E98" s="320" t="s">
        <v>371</v>
      </c>
    </row>
    <row r="99" spans="1:5" ht="44.25" customHeight="1">
      <c r="A99" s="496"/>
      <c r="B99" s="505"/>
      <c r="C99" s="318" t="s">
        <v>258</v>
      </c>
      <c r="D99" s="319" t="s">
        <v>372</v>
      </c>
      <c r="E99" s="320"/>
    </row>
    <row r="100" spans="1:5" ht="44.25" customHeight="1">
      <c r="A100" s="497" t="s">
        <v>270</v>
      </c>
      <c r="B100" s="498"/>
      <c r="C100" s="498"/>
      <c r="D100" s="498"/>
      <c r="E100" s="498"/>
    </row>
    <row r="101" spans="1:5" ht="57.75" customHeight="1">
      <c r="A101" s="494">
        <v>9</v>
      </c>
      <c r="B101" s="503" t="s">
        <v>271</v>
      </c>
      <c r="C101" s="315" t="s">
        <v>219</v>
      </c>
      <c r="D101" s="316" t="s">
        <v>399</v>
      </c>
      <c r="E101" s="317" t="s">
        <v>400</v>
      </c>
    </row>
    <row r="102" spans="1:5" ht="44.25" customHeight="1">
      <c r="A102" s="495"/>
      <c r="B102" s="504"/>
      <c r="C102" s="318" t="s">
        <v>272</v>
      </c>
      <c r="D102" s="319" t="s">
        <v>273</v>
      </c>
      <c r="E102" s="320" t="s">
        <v>77</v>
      </c>
    </row>
    <row r="103" spans="1:5" ht="69.75" customHeight="1">
      <c r="A103" s="495"/>
      <c r="B103" s="504"/>
      <c r="C103" s="318" t="s">
        <v>274</v>
      </c>
      <c r="D103" s="319" t="s">
        <v>401</v>
      </c>
      <c r="E103" s="320" t="s">
        <v>77</v>
      </c>
    </row>
    <row r="104" spans="1:5" ht="44.25" customHeight="1">
      <c r="A104" s="495"/>
      <c r="B104" s="504"/>
      <c r="C104" s="318" t="s">
        <v>242</v>
      </c>
      <c r="D104" s="319" t="s">
        <v>402</v>
      </c>
      <c r="E104" s="320" t="s">
        <v>77</v>
      </c>
    </row>
    <row r="105" spans="1:5" ht="44.25" customHeight="1">
      <c r="A105" s="495"/>
      <c r="B105" s="504"/>
      <c r="C105" s="318" t="s">
        <v>277</v>
      </c>
      <c r="D105" s="319" t="s">
        <v>77</v>
      </c>
      <c r="E105" s="320" t="s">
        <v>77</v>
      </c>
    </row>
    <row r="106" spans="1:5" ht="44.25" customHeight="1">
      <c r="A106" s="495"/>
      <c r="B106" s="504"/>
      <c r="C106" s="318" t="s">
        <v>279</v>
      </c>
      <c r="D106" s="319" t="s">
        <v>77</v>
      </c>
      <c r="E106" s="320" t="s">
        <v>77</v>
      </c>
    </row>
    <row r="107" spans="1:5" ht="44.25" customHeight="1">
      <c r="A107" s="495"/>
      <c r="B107" s="504"/>
      <c r="C107" s="318" t="s">
        <v>281</v>
      </c>
      <c r="D107" s="319" t="s">
        <v>251</v>
      </c>
      <c r="E107" s="320" t="s">
        <v>403</v>
      </c>
    </row>
    <row r="108" spans="1:5" ht="44.25" customHeight="1">
      <c r="A108" s="495"/>
      <c r="B108" s="504"/>
      <c r="C108" s="318" t="s">
        <v>283</v>
      </c>
      <c r="D108" s="319" t="s">
        <v>282</v>
      </c>
      <c r="E108" s="320" t="s">
        <v>404</v>
      </c>
    </row>
    <row r="109" spans="1:5" ht="44.25" customHeight="1">
      <c r="A109" s="495"/>
      <c r="B109" s="504"/>
      <c r="C109" s="318" t="s">
        <v>284</v>
      </c>
      <c r="D109" s="319" t="s">
        <v>405</v>
      </c>
      <c r="E109" s="320" t="s">
        <v>406</v>
      </c>
    </row>
    <row r="110" spans="1:5" ht="44.25" customHeight="1">
      <c r="A110" s="495"/>
      <c r="B110" s="504"/>
      <c r="C110" s="318" t="s">
        <v>286</v>
      </c>
      <c r="D110" s="319" t="s">
        <v>287</v>
      </c>
      <c r="E110" s="320" t="s">
        <v>407</v>
      </c>
    </row>
    <row r="111" spans="1:5" ht="44.25" customHeight="1">
      <c r="A111" s="495"/>
      <c r="B111" s="504"/>
      <c r="C111" s="318" t="s">
        <v>288</v>
      </c>
      <c r="D111" s="319" t="s">
        <v>77</v>
      </c>
      <c r="E111" s="320" t="s">
        <v>77</v>
      </c>
    </row>
    <row r="112" spans="1:5" ht="44.25" customHeight="1">
      <c r="A112" s="495"/>
      <c r="B112" s="504"/>
      <c r="C112" s="318" t="s">
        <v>289</v>
      </c>
      <c r="D112" s="319" t="s">
        <v>77</v>
      </c>
      <c r="E112" s="320" t="s">
        <v>77</v>
      </c>
    </row>
    <row r="113" spans="1:5" ht="44.25" customHeight="1">
      <c r="A113" s="495"/>
      <c r="B113" s="504"/>
      <c r="C113" s="318" t="s">
        <v>291</v>
      </c>
      <c r="D113" s="319" t="s">
        <v>278</v>
      </c>
      <c r="E113" s="320" t="s">
        <v>408</v>
      </c>
    </row>
    <row r="114" spans="1:5" ht="44.25" customHeight="1">
      <c r="A114" s="495"/>
      <c r="B114" s="504"/>
      <c r="C114" s="318" t="s">
        <v>292</v>
      </c>
      <c r="D114" s="319" t="s">
        <v>282</v>
      </c>
      <c r="E114" s="320" t="s">
        <v>404</v>
      </c>
    </row>
    <row r="115" spans="1:5" ht="44.25" customHeight="1">
      <c r="A115" s="496"/>
      <c r="B115" s="505"/>
      <c r="C115" s="318" t="s">
        <v>258</v>
      </c>
      <c r="D115" s="319" t="s">
        <v>190</v>
      </c>
      <c r="E115" s="320"/>
    </row>
    <row r="116" spans="1:5" ht="44.25" customHeight="1">
      <c r="A116" s="497" t="s">
        <v>293</v>
      </c>
      <c r="B116" s="498"/>
      <c r="C116" s="498"/>
      <c r="D116" s="498"/>
      <c r="E116" s="498"/>
    </row>
    <row r="117" spans="1:5" ht="44.25" customHeight="1">
      <c r="A117" s="494">
        <v>10</v>
      </c>
      <c r="B117" s="503" t="s">
        <v>228</v>
      </c>
      <c r="C117" s="315" t="s">
        <v>229</v>
      </c>
      <c r="D117" s="316" t="s">
        <v>409</v>
      </c>
      <c r="E117" s="317" t="s">
        <v>410</v>
      </c>
    </row>
    <row r="118" spans="1:5" ht="66.75" customHeight="1">
      <c r="A118" s="495"/>
      <c r="B118" s="504"/>
      <c r="C118" s="318" t="s">
        <v>411</v>
      </c>
      <c r="D118" s="319" t="s">
        <v>412</v>
      </c>
      <c r="E118" s="320" t="s">
        <v>77</v>
      </c>
    </row>
    <row r="119" spans="1:5" ht="44.25" customHeight="1">
      <c r="A119" s="495"/>
      <c r="B119" s="504"/>
      <c r="C119" s="318" t="s">
        <v>296</v>
      </c>
      <c r="D119" s="319" t="s">
        <v>297</v>
      </c>
      <c r="E119" s="320" t="s">
        <v>77</v>
      </c>
    </row>
    <row r="120" spans="1:5" ht="44.25" customHeight="1">
      <c r="A120" s="495"/>
      <c r="B120" s="504"/>
      <c r="C120" s="318" t="s">
        <v>298</v>
      </c>
      <c r="D120" s="319" t="s">
        <v>413</v>
      </c>
      <c r="E120" s="320" t="s">
        <v>77</v>
      </c>
    </row>
    <row r="121" spans="1:5" ht="44.25" customHeight="1">
      <c r="A121" s="495"/>
      <c r="B121" s="504"/>
      <c r="C121" s="318" t="s">
        <v>300</v>
      </c>
      <c r="D121" s="319" t="s">
        <v>301</v>
      </c>
      <c r="E121" s="320" t="s">
        <v>77</v>
      </c>
    </row>
    <row r="122" spans="1:5" ht="44.25" customHeight="1">
      <c r="A122" s="495"/>
      <c r="B122" s="504"/>
      <c r="C122" s="318" t="s">
        <v>302</v>
      </c>
      <c r="D122" s="319" t="s">
        <v>414</v>
      </c>
      <c r="E122" s="320" t="s">
        <v>415</v>
      </c>
    </row>
    <row r="123" spans="1:5" ht="44.25" customHeight="1">
      <c r="A123" s="495"/>
      <c r="B123" s="504"/>
      <c r="C123" s="318" t="s">
        <v>304</v>
      </c>
      <c r="D123" s="319" t="s">
        <v>77</v>
      </c>
      <c r="E123" s="320" t="s">
        <v>77</v>
      </c>
    </row>
    <row r="124" spans="1:5" ht="44.25" customHeight="1">
      <c r="A124" s="495"/>
      <c r="B124" s="504"/>
      <c r="C124" s="318" t="s">
        <v>254</v>
      </c>
      <c r="D124" s="319" t="s">
        <v>416</v>
      </c>
      <c r="E124" s="320" t="s">
        <v>417</v>
      </c>
    </row>
    <row r="125" spans="1:5" ht="44.25" customHeight="1">
      <c r="A125" s="495"/>
      <c r="B125" s="504"/>
      <c r="C125" s="318" t="s">
        <v>256</v>
      </c>
      <c r="D125" s="319" t="s">
        <v>190</v>
      </c>
      <c r="E125" s="320"/>
    </row>
    <row r="126" spans="1:5" ht="44.25" customHeight="1">
      <c r="A126" s="496"/>
      <c r="B126" s="505"/>
      <c r="C126" s="318" t="s">
        <v>258</v>
      </c>
      <c r="D126" s="319"/>
      <c r="E126" s="320"/>
    </row>
    <row r="127" spans="1:5" ht="44.25" customHeight="1">
      <c r="A127" s="314"/>
      <c r="B127" s="499" t="s">
        <v>192</v>
      </c>
      <c r="C127" s="500"/>
      <c r="D127" s="500"/>
      <c r="E127" s="321"/>
    </row>
    <row r="128" spans="1:5" ht="44.25" customHeight="1">
      <c r="A128" s="314"/>
      <c r="B128" s="501" t="s">
        <v>308</v>
      </c>
      <c r="C128" s="502"/>
      <c r="D128" s="502"/>
      <c r="E128" s="317" t="s">
        <v>418</v>
      </c>
    </row>
    <row r="129" spans="1:5" ht="44.25" customHeight="1">
      <c r="A129" s="314"/>
      <c r="B129" s="501" t="s">
        <v>419</v>
      </c>
      <c r="C129" s="502"/>
      <c r="D129" s="502"/>
      <c r="E129" s="317" t="s">
        <v>420</v>
      </c>
    </row>
    <row r="130" spans="1:5" ht="44.25" customHeight="1">
      <c r="A130" s="322"/>
      <c r="B130" s="492" t="s">
        <v>191</v>
      </c>
      <c r="C130" s="493"/>
      <c r="D130" s="493"/>
      <c r="E130" s="284">
        <v>23287847.359999999</v>
      </c>
    </row>
    <row r="131" spans="1:5" ht="44.25" customHeight="1">
      <c r="A131" s="305"/>
      <c r="B131" s="304"/>
      <c r="C131" s="303"/>
      <c r="D131" s="306"/>
      <c r="E131" s="311"/>
    </row>
    <row r="132" spans="1:5" ht="44.25" customHeight="1">
      <c r="A132" s="286"/>
      <c r="B132" s="286"/>
      <c r="C132" s="286"/>
      <c r="D132" s="286"/>
      <c r="E132" s="286"/>
    </row>
    <row r="133" spans="1:5" ht="44.25" customHeight="1"/>
    <row r="134" spans="1:5" ht="44.25" customHeight="1">
      <c r="A134" s="310"/>
      <c r="B134" s="285"/>
      <c r="C134" s="285"/>
      <c r="D134" s="285"/>
      <c r="E134" s="285"/>
    </row>
    <row r="135" spans="1:5" ht="44.25" customHeight="1">
      <c r="A135" s="310"/>
      <c r="B135" s="285"/>
      <c r="C135" s="285"/>
      <c r="D135" s="285"/>
      <c r="E135" s="285"/>
    </row>
    <row r="136" spans="1:5" ht="44.25" customHeight="1">
      <c r="A136" s="310"/>
      <c r="B136" s="285"/>
      <c r="C136" s="285"/>
      <c r="D136" s="285"/>
      <c r="E136" s="285"/>
    </row>
    <row r="137" spans="1:5" ht="44.25" customHeight="1">
      <c r="A137" s="310"/>
      <c r="B137" s="285"/>
      <c r="C137" s="285"/>
      <c r="D137" s="285"/>
      <c r="E137" s="285"/>
    </row>
    <row r="138" spans="1:5" ht="44.25" customHeight="1"/>
    <row r="139" spans="1:5" ht="44.25" customHeight="1">
      <c r="A139" s="307"/>
      <c r="B139" s="285"/>
      <c r="C139" s="285"/>
      <c r="D139" s="285"/>
      <c r="E139" s="285"/>
    </row>
    <row r="140" spans="1:5" ht="44.25" customHeight="1"/>
    <row r="141" spans="1:5" ht="44.25" customHeight="1"/>
    <row r="142" spans="1:5" ht="44.25" customHeight="1"/>
    <row r="143" spans="1:5" ht="44.25" customHeight="1"/>
    <row r="144" spans="1:5" ht="44.25" customHeight="1"/>
    <row r="145" ht="44.25" customHeight="1"/>
    <row r="146" ht="44.25" customHeight="1"/>
    <row r="147" ht="44.25" customHeight="1"/>
    <row r="148" ht="44.25" customHeight="1"/>
    <row r="149" ht="44.25" customHeight="1"/>
    <row r="150" ht="44.25" customHeight="1"/>
    <row r="151" ht="44.25" customHeight="1"/>
    <row r="152" ht="44.25" customHeight="1"/>
    <row r="153" ht="44.25" customHeight="1"/>
    <row r="154" ht="44.25" customHeight="1"/>
    <row r="155" ht="44.25" customHeight="1"/>
    <row r="156" ht="44.25" customHeight="1"/>
    <row r="157" ht="44.25" customHeight="1"/>
    <row r="158" ht="44.25" customHeight="1"/>
    <row r="159" ht="44.25" customHeight="1"/>
    <row r="160" ht="44.25" customHeight="1"/>
    <row r="161" ht="44.25" customHeight="1"/>
    <row r="162" ht="44.25" customHeight="1"/>
    <row r="163" ht="44.25" customHeight="1"/>
    <row r="164" ht="44.25" customHeight="1"/>
    <row r="165" ht="44.25" customHeight="1"/>
    <row r="166" ht="44.25" customHeight="1"/>
    <row r="167" ht="44.25" customHeight="1"/>
    <row r="168" ht="44.25" customHeight="1"/>
    <row r="169" ht="44.25" customHeight="1"/>
    <row r="170" ht="44.25" customHeight="1"/>
    <row r="171" ht="44.25" customHeight="1"/>
    <row r="172" ht="44.25" customHeight="1"/>
    <row r="173" ht="44.25" customHeight="1"/>
    <row r="174" ht="44.25" customHeight="1"/>
    <row r="175" ht="44.25" customHeight="1"/>
    <row r="176" ht="44.25" customHeight="1"/>
    <row r="177" ht="44.25" customHeight="1"/>
    <row r="178" ht="44.25" customHeight="1"/>
    <row r="179" ht="44.25" customHeight="1"/>
    <row r="180" ht="44.25" customHeight="1"/>
    <row r="181" ht="44.25" customHeight="1"/>
    <row r="182" ht="44.25" customHeight="1"/>
    <row r="183" ht="44.25" customHeight="1"/>
    <row r="184" ht="44.25" customHeight="1"/>
    <row r="185" ht="44.25" customHeight="1"/>
    <row r="186" ht="44.25" customHeight="1"/>
    <row r="187" ht="44.25" customHeight="1"/>
    <row r="188" ht="44.25" customHeight="1"/>
    <row r="189" ht="44.25" customHeight="1"/>
    <row r="190" ht="44.25" customHeight="1"/>
    <row r="191" ht="44.25" customHeight="1"/>
    <row r="192" ht="44.25" customHeight="1"/>
    <row r="193" ht="44.25" customHeight="1"/>
    <row r="194" ht="44.25" customHeight="1"/>
    <row r="195" ht="44.25" customHeight="1"/>
    <row r="196" ht="44.25" customHeight="1"/>
    <row r="197" ht="44.25" customHeight="1"/>
    <row r="198" ht="44.25" customHeight="1"/>
    <row r="199" ht="44.25" customHeight="1"/>
    <row r="200" ht="44.25" customHeight="1"/>
    <row r="201" ht="44.25" customHeight="1"/>
    <row r="202" ht="44.25" customHeight="1"/>
    <row r="203" ht="44.25" customHeight="1"/>
    <row r="204" ht="44.25" customHeight="1"/>
    <row r="205" ht="44.25" customHeight="1"/>
    <row r="206" ht="44.25" customHeight="1"/>
    <row r="207" ht="44.25" customHeight="1"/>
    <row r="208" ht="44.25" customHeight="1"/>
    <row r="209" ht="44.25" customHeight="1"/>
    <row r="210" ht="44.25" customHeight="1"/>
    <row r="211" ht="44.25" customHeight="1"/>
    <row r="212" ht="44.25" customHeight="1"/>
    <row r="213" ht="44.25" customHeight="1"/>
    <row r="214" ht="44.25" customHeight="1"/>
    <row r="215" ht="44.25" customHeight="1"/>
    <row r="216" ht="44.25" customHeight="1"/>
    <row r="217" ht="44.25" customHeight="1"/>
    <row r="218" ht="44.25" customHeight="1"/>
    <row r="219" ht="44.25" customHeight="1"/>
    <row r="220" ht="44.25" customHeight="1"/>
    <row r="221" ht="44.25" customHeight="1"/>
    <row r="222" ht="44.25" customHeight="1"/>
    <row r="223" ht="44.25" customHeight="1"/>
    <row r="224" ht="44.25" customHeight="1"/>
    <row r="225" ht="44.25" customHeight="1"/>
    <row r="226" ht="44.25" customHeight="1"/>
    <row r="227" ht="44.25" customHeight="1"/>
    <row r="228" ht="44.25" customHeight="1"/>
    <row r="229" ht="44.25" customHeight="1"/>
    <row r="230" ht="44.25" customHeight="1"/>
    <row r="231" ht="44.25" customHeight="1"/>
    <row r="232" ht="44.25" customHeight="1"/>
    <row r="233" ht="44.25" customHeight="1"/>
    <row r="234" ht="44.25" customHeight="1"/>
    <row r="235" ht="44.25" customHeight="1"/>
    <row r="236" ht="44.2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</sheetData>
  <mergeCells count="35">
    <mergeCell ref="A2:B2"/>
    <mergeCell ref="C3:E3"/>
    <mergeCell ref="A5:D5"/>
    <mergeCell ref="A8:D8"/>
    <mergeCell ref="A4:E4"/>
    <mergeCell ref="A7:E7"/>
    <mergeCell ref="A20:A29"/>
    <mergeCell ref="A19:E19"/>
    <mergeCell ref="A30:A39"/>
    <mergeCell ref="B13:E13"/>
    <mergeCell ref="B11:E11"/>
    <mergeCell ref="B20:B29"/>
    <mergeCell ref="B30:B39"/>
    <mergeCell ref="A70:A79"/>
    <mergeCell ref="A60:A69"/>
    <mergeCell ref="A40:A49"/>
    <mergeCell ref="A50:A59"/>
    <mergeCell ref="B40:B49"/>
    <mergeCell ref="B50:B59"/>
    <mergeCell ref="B60:B69"/>
    <mergeCell ref="B70:B79"/>
    <mergeCell ref="A116:E116"/>
    <mergeCell ref="A101:A115"/>
    <mergeCell ref="A90:A99"/>
    <mergeCell ref="A80:A89"/>
    <mergeCell ref="A100:E100"/>
    <mergeCell ref="B80:B89"/>
    <mergeCell ref="B90:B99"/>
    <mergeCell ref="B101:B115"/>
    <mergeCell ref="A117:A126"/>
    <mergeCell ref="B129:D129"/>
    <mergeCell ref="B130:D130"/>
    <mergeCell ref="B127:D127"/>
    <mergeCell ref="B128:D128"/>
    <mergeCell ref="B117:B1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B10" sqref="B10"/>
    </sheetView>
  </sheetViews>
  <sheetFormatPr defaultRowHeight="15"/>
  <cols>
    <col min="2" max="2" width="65.42578125" customWidth="1"/>
    <col min="3" max="4" width="30.5703125" customWidth="1"/>
  </cols>
  <sheetData>
    <row r="1" spans="1:4">
      <c r="A1" s="517" t="s">
        <v>199</v>
      </c>
      <c r="B1" s="517"/>
      <c r="C1" s="517"/>
      <c r="D1" s="517"/>
    </row>
    <row r="2" spans="1:4">
      <c r="A2" s="516" t="s">
        <v>200</v>
      </c>
      <c r="B2" s="516"/>
      <c r="C2" s="516"/>
      <c r="D2" s="516"/>
    </row>
    <row r="3" spans="1:4" ht="89.25" customHeight="1">
      <c r="A3" s="515" t="s">
        <v>459</v>
      </c>
      <c r="B3" s="515"/>
      <c r="C3" s="515"/>
      <c r="D3" s="515"/>
    </row>
    <row r="4" spans="1:4" ht="45">
      <c r="A4" s="197"/>
      <c r="B4" s="214" t="s">
        <v>194</v>
      </c>
      <c r="C4" s="214" t="s">
        <v>201</v>
      </c>
      <c r="D4" s="196" t="s">
        <v>202</v>
      </c>
    </row>
    <row r="5" spans="1:4">
      <c r="A5" s="209">
        <v>1</v>
      </c>
      <c r="B5" s="199" t="s">
        <v>123</v>
      </c>
      <c r="C5" s="210">
        <v>4831744</v>
      </c>
      <c r="D5" s="215">
        <f t="shared" ref="D5:D10" si="0">C5/1.1*0.1</f>
        <v>439249.45</v>
      </c>
    </row>
    <row r="6" spans="1:4">
      <c r="A6" s="209">
        <v>2</v>
      </c>
      <c r="B6" s="199" t="s">
        <v>124</v>
      </c>
      <c r="C6" s="210">
        <v>28153301.52</v>
      </c>
      <c r="D6" s="216">
        <f t="shared" si="0"/>
        <v>2559391.0499999998</v>
      </c>
    </row>
    <row r="7" spans="1:4" s="89" customFormat="1">
      <c r="A7" s="209">
        <v>3</v>
      </c>
      <c r="B7" s="199" t="s">
        <v>166</v>
      </c>
      <c r="C7" s="210">
        <v>8788734.1699999999</v>
      </c>
      <c r="D7" s="216">
        <f t="shared" si="0"/>
        <v>798975.83</v>
      </c>
    </row>
    <row r="8" spans="1:4">
      <c r="A8" s="209">
        <v>4</v>
      </c>
      <c r="B8" s="199" t="s">
        <v>125</v>
      </c>
      <c r="C8" s="210">
        <v>867910.87</v>
      </c>
      <c r="D8" s="217">
        <f t="shared" si="0"/>
        <v>78900.990000000005</v>
      </c>
    </row>
    <row r="9" spans="1:4">
      <c r="A9" s="209">
        <v>5</v>
      </c>
      <c r="B9" s="199" t="s">
        <v>126</v>
      </c>
      <c r="C9" s="210">
        <v>603798.48</v>
      </c>
      <c r="D9" s="218">
        <f t="shared" si="0"/>
        <v>54890.77</v>
      </c>
    </row>
    <row r="10" spans="1:4">
      <c r="A10" s="209">
        <v>6</v>
      </c>
      <c r="B10" s="199" t="s">
        <v>494</v>
      </c>
      <c r="C10" s="518">
        <v>847275.18</v>
      </c>
      <c r="D10" s="218">
        <v>77025.02</v>
      </c>
    </row>
    <row r="11" spans="1:4">
      <c r="A11" s="198"/>
      <c r="B11" s="211" t="s">
        <v>195</v>
      </c>
      <c r="C11" s="212">
        <f>SUM(C5:C10)</f>
        <v>44092764.219999999</v>
      </c>
      <c r="D11" s="213">
        <f>SUM(D5:D10)</f>
        <v>4008433.11</v>
      </c>
    </row>
  </sheetData>
  <mergeCells count="3">
    <mergeCell ref="A3:D3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21"/>
  <sheetViews>
    <sheetView topLeftCell="A10" zoomScaleNormal="100" zoomScaleSheetLayoutView="100" workbookViewId="0">
      <selection activeCell="I8" sqref="I8"/>
    </sheetView>
  </sheetViews>
  <sheetFormatPr defaultRowHeight="15"/>
  <cols>
    <col min="1" max="1" width="32.7109375" customWidth="1"/>
    <col min="2" max="2" width="33.7109375" customWidth="1"/>
    <col min="3" max="3" width="39.140625" customWidth="1"/>
  </cols>
  <sheetData>
    <row r="1" spans="1:3" ht="15.75">
      <c r="A1" s="389" t="s">
        <v>106</v>
      </c>
      <c r="B1" s="389"/>
      <c r="C1" s="389"/>
    </row>
    <row r="2" spans="1:3" ht="15.75">
      <c r="A2" s="390" t="s">
        <v>107</v>
      </c>
      <c r="B2" s="390"/>
      <c r="C2" s="390"/>
    </row>
    <row r="3" spans="1:3" ht="71.25" customHeight="1">
      <c r="A3" s="391" t="s">
        <v>459</v>
      </c>
      <c r="B3" s="388"/>
      <c r="C3" s="388"/>
    </row>
    <row r="4" spans="1:3" ht="193.5" customHeight="1">
      <c r="A4" s="392" t="s">
        <v>490</v>
      </c>
      <c r="B4" s="392"/>
      <c r="C4" s="392"/>
    </row>
    <row r="5" spans="1:3" ht="23.25" customHeight="1">
      <c r="A5" s="388" t="s">
        <v>114</v>
      </c>
      <c r="B5" s="388"/>
      <c r="C5" s="388"/>
    </row>
    <row r="6" spans="1:3" ht="101.25" customHeight="1">
      <c r="A6" s="383" t="s">
        <v>175</v>
      </c>
      <c r="B6" s="383"/>
      <c r="C6" s="383"/>
    </row>
    <row r="7" spans="1:3" ht="35.25" customHeight="1">
      <c r="A7" s="393" t="s">
        <v>120</v>
      </c>
      <c r="B7" s="393"/>
      <c r="C7" s="393"/>
    </row>
    <row r="8" spans="1:3" ht="50.25" customHeight="1">
      <c r="A8" s="386" t="s">
        <v>491</v>
      </c>
      <c r="B8" s="386"/>
      <c r="C8" s="386"/>
    </row>
    <row r="9" spans="1:3" ht="64.5" customHeight="1">
      <c r="A9" s="381" t="s">
        <v>492</v>
      </c>
      <c r="B9" s="381"/>
      <c r="C9" s="381"/>
    </row>
    <row r="10" spans="1:3" ht="55.5" customHeight="1">
      <c r="A10" s="387" t="s">
        <v>198</v>
      </c>
      <c r="B10" s="387"/>
      <c r="C10" s="387"/>
    </row>
    <row r="11" spans="1:3" ht="20.25" customHeight="1">
      <c r="A11" s="382" t="s">
        <v>115</v>
      </c>
      <c r="B11" s="382"/>
      <c r="C11" s="382"/>
    </row>
    <row r="12" spans="1:3" ht="98.25" customHeight="1">
      <c r="A12" s="383" t="s">
        <v>176</v>
      </c>
      <c r="B12" s="383"/>
      <c r="C12" s="383"/>
    </row>
    <row r="13" spans="1:3" ht="37.5" customHeight="1">
      <c r="A13" s="384" t="s">
        <v>119</v>
      </c>
      <c r="B13" s="384"/>
      <c r="C13" s="384"/>
    </row>
    <row r="14" spans="1:3" ht="42.75" customHeight="1">
      <c r="A14" s="386" t="s">
        <v>491</v>
      </c>
      <c r="B14" s="386"/>
      <c r="C14" s="386"/>
    </row>
    <row r="15" spans="1:3" ht="69.75" customHeight="1">
      <c r="A15" s="381" t="s">
        <v>492</v>
      </c>
      <c r="B15" s="381"/>
      <c r="C15" s="381"/>
    </row>
    <row r="16" spans="1:3" ht="19.5" customHeight="1">
      <c r="A16" s="385" t="s">
        <v>164</v>
      </c>
      <c r="B16" s="385"/>
      <c r="C16" s="385"/>
    </row>
    <row r="17" spans="1:3" ht="18.75" customHeight="1">
      <c r="A17" s="385" t="s">
        <v>165</v>
      </c>
      <c r="B17" s="385"/>
      <c r="C17" s="385"/>
    </row>
    <row r="18" spans="1:3" ht="29.25" customHeight="1">
      <c r="A18" s="118" t="s">
        <v>112</v>
      </c>
      <c r="B18" s="119"/>
      <c r="C18" s="118"/>
    </row>
    <row r="19" spans="1:3" ht="15.75">
      <c r="A19" s="381"/>
      <c r="B19" s="385"/>
      <c r="C19" s="385"/>
    </row>
    <row r="20" spans="1:3" ht="15.75">
      <c r="A20" s="118"/>
      <c r="B20" s="195">
        <f>НМЦ!E15</f>
        <v>72392565.870000005</v>
      </c>
      <c r="C20" s="118" t="s">
        <v>108</v>
      </c>
    </row>
    <row r="21" spans="1:3" ht="46.5" customHeight="1">
      <c r="A21" s="384" t="s">
        <v>493</v>
      </c>
      <c r="B21" s="384"/>
      <c r="C21" s="120" t="s">
        <v>113</v>
      </c>
    </row>
  </sheetData>
  <mergeCells count="19"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1:C11"/>
    <mergeCell ref="A12:C12"/>
    <mergeCell ref="A21:B21"/>
    <mergeCell ref="A19:C19"/>
    <mergeCell ref="A14:C14"/>
    <mergeCell ref="A13:C13"/>
    <mergeCell ref="A15:C15"/>
    <mergeCell ref="A16:C16"/>
    <mergeCell ref="A17:C17"/>
    <mergeCell ref="A10:C10"/>
  </mergeCells>
  <pageMargins left="0.7" right="0.7" top="0.75" bottom="0.75" header="0.3" footer="0.3"/>
  <pageSetup paperSize="9" scale="82" fitToHeight="0" orientation="portrait" r:id="rId1"/>
  <rowBreaks count="1" manualBreakCount="1">
    <brk id="1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0"/>
  <sheetViews>
    <sheetView zoomScaleNormal="100" zoomScaleSheetLayoutView="100" workbookViewId="0">
      <selection activeCell="D17" sqref="D17"/>
    </sheetView>
  </sheetViews>
  <sheetFormatPr defaultRowHeight="15"/>
  <cols>
    <col min="7" max="7" width="14" customWidth="1"/>
  </cols>
  <sheetData>
    <row r="1" spans="1:16" ht="15.75">
      <c r="A1" s="394" t="s">
        <v>149</v>
      </c>
      <c r="B1" s="394"/>
      <c r="C1" s="394"/>
      <c r="D1" s="394"/>
      <c r="E1" s="394"/>
      <c r="F1" s="394"/>
      <c r="G1" s="394"/>
      <c r="H1" s="394"/>
      <c r="I1" s="394"/>
      <c r="J1" s="394"/>
      <c r="K1" s="121"/>
      <c r="L1" s="121"/>
      <c r="M1" s="121"/>
      <c r="N1" s="121"/>
      <c r="O1" s="121"/>
      <c r="P1" s="115"/>
    </row>
    <row r="2" spans="1:16" ht="15.75">
      <c r="A2" s="394" t="s">
        <v>150</v>
      </c>
      <c r="B2" s="394"/>
      <c r="C2" s="394"/>
      <c r="D2" s="394"/>
      <c r="E2" s="394"/>
      <c r="F2" s="394"/>
      <c r="G2" s="394"/>
      <c r="H2" s="394"/>
      <c r="I2" s="394"/>
      <c r="J2" s="394"/>
      <c r="K2" s="121"/>
      <c r="L2" s="121"/>
      <c r="M2" s="121"/>
      <c r="N2" s="121"/>
      <c r="O2" s="121"/>
      <c r="P2" s="115"/>
    </row>
    <row r="3" spans="1:16" ht="15.7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15"/>
    </row>
    <row r="4" spans="1:16" ht="67.5" customHeight="1">
      <c r="A4" s="364" t="s">
        <v>151</v>
      </c>
      <c r="B4" s="364"/>
      <c r="C4" s="399" t="s">
        <v>459</v>
      </c>
      <c r="D4" s="400"/>
      <c r="E4" s="400"/>
      <c r="F4" s="400"/>
      <c r="G4" s="400"/>
      <c r="H4" s="400"/>
      <c r="I4" s="400"/>
      <c r="J4" s="400"/>
      <c r="K4" s="400"/>
      <c r="L4" s="122"/>
      <c r="M4" s="122"/>
      <c r="N4" s="122"/>
      <c r="O4" s="122"/>
      <c r="P4" s="115"/>
    </row>
    <row r="5" spans="1:16" ht="15.7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15"/>
    </row>
    <row r="6" spans="1:16" ht="15.75">
      <c r="A6" s="396" t="s">
        <v>152</v>
      </c>
      <c r="B6" s="396"/>
      <c r="C6" s="396"/>
      <c r="D6" s="396"/>
      <c r="E6" s="396"/>
      <c r="F6" s="396"/>
      <c r="G6" s="235">
        <f>НМЦ!E15</f>
        <v>72392565.870000005</v>
      </c>
      <c r="H6" s="225"/>
      <c r="I6" s="225"/>
      <c r="J6" s="225"/>
      <c r="K6" s="225"/>
      <c r="L6" s="123"/>
      <c r="M6" s="123"/>
      <c r="N6" s="123"/>
      <c r="O6" s="123"/>
      <c r="P6" s="115"/>
    </row>
    <row r="7" spans="1:16" ht="22.5" customHeight="1">
      <c r="A7" s="401" t="s">
        <v>497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220"/>
      <c r="M7" s="220"/>
      <c r="N7" s="220"/>
      <c r="O7" s="220"/>
      <c r="P7" s="115"/>
    </row>
    <row r="8" spans="1:16" ht="15.75">
      <c r="A8" s="122" t="s">
        <v>153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15"/>
    </row>
    <row r="9" spans="1:16" ht="15.75">
      <c r="A9" s="124" t="s">
        <v>488</v>
      </c>
      <c r="B9" s="124"/>
      <c r="C9" s="124"/>
      <c r="D9" s="124"/>
      <c r="E9" s="124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15"/>
    </row>
    <row r="10" spans="1:16" ht="15.75">
      <c r="A10" s="125"/>
      <c r="B10" s="230" t="s">
        <v>123</v>
      </c>
      <c r="C10" s="231"/>
      <c r="D10" s="231"/>
      <c r="E10" s="231"/>
      <c r="F10" s="232"/>
      <c r="G10" s="233"/>
      <c r="H10" s="233"/>
      <c r="I10" s="233"/>
      <c r="J10" s="233"/>
      <c r="K10" s="122"/>
      <c r="L10" s="122"/>
      <c r="M10" s="122"/>
      <c r="N10" s="122"/>
      <c r="O10" s="122"/>
      <c r="P10" s="115"/>
    </row>
    <row r="11" spans="1:16" ht="15.75">
      <c r="A11" s="125"/>
      <c r="B11" s="230" t="s">
        <v>124</v>
      </c>
      <c r="C11" s="231"/>
      <c r="D11" s="231"/>
      <c r="E11" s="231"/>
      <c r="F11" s="232"/>
      <c r="G11" s="233"/>
      <c r="H11" s="233"/>
      <c r="I11" s="233"/>
      <c r="J11" s="233"/>
      <c r="K11" s="122"/>
      <c r="L11" s="122"/>
      <c r="M11" s="122"/>
      <c r="N11" s="122"/>
      <c r="O11" s="122"/>
      <c r="P11" s="115"/>
    </row>
    <row r="12" spans="1:16" ht="15.75">
      <c r="A12" s="125"/>
      <c r="B12" s="230" t="s">
        <v>166</v>
      </c>
      <c r="C12" s="231"/>
      <c r="D12" s="231"/>
      <c r="E12" s="231"/>
      <c r="F12" s="232"/>
      <c r="G12" s="233"/>
      <c r="H12" s="233"/>
      <c r="I12" s="233"/>
      <c r="J12" s="233"/>
      <c r="K12" s="122"/>
      <c r="L12" s="122"/>
      <c r="M12" s="122"/>
      <c r="N12" s="122"/>
      <c r="O12" s="122"/>
      <c r="P12" s="115"/>
    </row>
    <row r="13" spans="1:16" ht="15.75">
      <c r="A13" s="125"/>
      <c r="B13" s="230" t="s">
        <v>125</v>
      </c>
      <c r="C13" s="231"/>
      <c r="D13" s="231"/>
      <c r="E13" s="231"/>
      <c r="F13" s="232"/>
      <c r="G13" s="233"/>
      <c r="H13" s="233"/>
      <c r="I13" s="233"/>
      <c r="J13" s="233"/>
      <c r="K13" s="122"/>
      <c r="L13" s="122"/>
      <c r="M13" s="122"/>
      <c r="N13" s="122"/>
      <c r="O13" s="122"/>
      <c r="P13" s="115"/>
    </row>
    <row r="14" spans="1:16" ht="15.75">
      <c r="A14" s="124"/>
      <c r="B14" s="230" t="s">
        <v>126</v>
      </c>
      <c r="C14" s="231"/>
      <c r="D14" s="231"/>
      <c r="E14" s="231"/>
      <c r="F14" s="232"/>
      <c r="G14" s="233"/>
      <c r="H14" s="233"/>
      <c r="I14" s="233"/>
      <c r="J14" s="233"/>
      <c r="K14" s="122"/>
      <c r="L14" s="122"/>
      <c r="M14" s="122"/>
      <c r="N14" s="122"/>
      <c r="O14" s="122"/>
      <c r="P14" s="115"/>
    </row>
    <row r="15" spans="1:16" ht="15.75" hidden="1">
      <c r="A15" s="124"/>
      <c r="B15" s="230" t="s">
        <v>234</v>
      </c>
      <c r="C15" s="231"/>
      <c r="D15" s="231"/>
      <c r="E15" s="231"/>
      <c r="F15" s="232"/>
      <c r="G15" s="233"/>
      <c r="H15" s="233"/>
      <c r="I15" s="233"/>
      <c r="J15" s="233"/>
      <c r="K15" s="122"/>
      <c r="L15" s="122"/>
      <c r="M15" s="122"/>
      <c r="N15" s="122"/>
      <c r="O15" s="122"/>
      <c r="P15" s="115"/>
    </row>
    <row r="16" spans="1:16" ht="15.75">
      <c r="A16" s="124"/>
      <c r="B16" s="230" t="s">
        <v>494</v>
      </c>
      <c r="C16" s="231"/>
      <c r="D16" s="231"/>
      <c r="E16" s="231"/>
      <c r="F16" s="232"/>
      <c r="G16" s="233"/>
      <c r="H16" s="233"/>
      <c r="I16" s="233"/>
      <c r="J16" s="233"/>
      <c r="K16" s="122"/>
      <c r="L16" s="122"/>
      <c r="M16" s="122"/>
      <c r="N16" s="122"/>
      <c r="O16" s="122"/>
      <c r="P16" s="115"/>
    </row>
    <row r="17" spans="1:16" ht="27.75" customHeight="1">
      <c r="A17" s="519" t="s">
        <v>172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15"/>
    </row>
    <row r="18" spans="1:16" ht="27.75" customHeight="1">
      <c r="A18" s="397" t="s">
        <v>204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122"/>
      <c r="M18" s="122"/>
      <c r="N18" s="122"/>
      <c r="O18" s="122"/>
      <c r="P18" s="115"/>
    </row>
    <row r="19" spans="1:16" ht="27.75" customHeight="1">
      <c r="A19" s="397" t="s">
        <v>489</v>
      </c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122"/>
      <c r="M19" s="122"/>
      <c r="N19" s="122"/>
      <c r="O19" s="122"/>
      <c r="P19" s="115"/>
    </row>
    <row r="20" spans="1:16" ht="26.25" customHeight="1">
      <c r="A20" s="519" t="s">
        <v>154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2"/>
      <c r="M20" s="122"/>
      <c r="N20" s="122"/>
      <c r="O20" s="122"/>
      <c r="P20" s="115"/>
    </row>
    <row r="21" spans="1:16" ht="29.25" customHeight="1">
      <c r="A21" s="398" t="s">
        <v>173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126"/>
      <c r="M21" s="126"/>
      <c r="N21" s="126"/>
      <c r="O21" s="126"/>
      <c r="P21" s="115"/>
    </row>
    <row r="22" spans="1:16" ht="33" customHeight="1">
      <c r="A22" s="397" t="s">
        <v>174</v>
      </c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122"/>
      <c r="M22" s="122"/>
      <c r="N22" s="122"/>
      <c r="O22" s="122"/>
      <c r="P22" s="115"/>
    </row>
    <row r="23" spans="1:16" ht="15.75">
      <c r="A23" s="124" t="s">
        <v>155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2"/>
      <c r="M23" s="122"/>
      <c r="N23" s="122"/>
      <c r="O23" s="122"/>
      <c r="P23" s="115"/>
    </row>
    <row r="24" spans="1:16" ht="15.7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2"/>
      <c r="M24" s="122"/>
      <c r="N24" s="122"/>
      <c r="O24" s="122"/>
      <c r="P24" s="115"/>
    </row>
    <row r="25" spans="1:16" ht="15.75">
      <c r="A25" s="124" t="s">
        <v>156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2"/>
      <c r="M25" s="122"/>
      <c r="N25" s="122"/>
      <c r="O25" s="122"/>
      <c r="P25" s="115"/>
    </row>
    <row r="26" spans="1:16" ht="15.75">
      <c r="A26" s="124" t="s">
        <v>157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2"/>
      <c r="M26" s="122"/>
      <c r="N26" s="122"/>
      <c r="O26" s="122"/>
      <c r="P26" s="115"/>
    </row>
    <row r="27" spans="1:16" ht="15.7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2"/>
      <c r="M27" s="122"/>
      <c r="N27" s="122"/>
      <c r="O27" s="122"/>
      <c r="P27" s="115"/>
    </row>
    <row r="28" spans="1:16" ht="15.75">
      <c r="A28" s="122" t="s">
        <v>158</v>
      </c>
      <c r="B28" s="122"/>
      <c r="C28" s="122"/>
      <c r="D28" s="122"/>
      <c r="E28" s="122"/>
      <c r="G28" s="127"/>
      <c r="H28" s="192"/>
      <c r="I28" s="127"/>
      <c r="J28" s="193"/>
      <c r="K28" s="129"/>
      <c r="L28" s="129"/>
      <c r="M28" s="128"/>
      <c r="N28" s="128"/>
      <c r="O28" s="128"/>
      <c r="P28" s="115"/>
    </row>
    <row r="29" spans="1:16" ht="15.75">
      <c r="A29" s="122"/>
      <c r="B29" s="122"/>
      <c r="C29" s="122"/>
      <c r="D29" s="122"/>
      <c r="E29" s="122"/>
      <c r="G29" s="395" t="s">
        <v>159</v>
      </c>
      <c r="H29" s="395"/>
      <c r="I29" s="395"/>
      <c r="J29" s="395"/>
      <c r="K29" s="130"/>
      <c r="L29" s="122"/>
      <c r="M29" s="128"/>
      <c r="N29" s="128"/>
      <c r="O29" s="128"/>
      <c r="P29" s="115"/>
    </row>
    <row r="30" spans="1:16" ht="15.7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</row>
  </sheetData>
  <mergeCells count="10">
    <mergeCell ref="A1:J1"/>
    <mergeCell ref="A2:J2"/>
    <mergeCell ref="G29:J29"/>
    <mergeCell ref="A6:F6"/>
    <mergeCell ref="A22:K22"/>
    <mergeCell ref="A21:K21"/>
    <mergeCell ref="C4:K4"/>
    <mergeCell ref="A7:K7"/>
    <mergeCell ref="A18:K18"/>
    <mergeCell ref="A19:K19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9"/>
  <sheetViews>
    <sheetView tabSelected="1" zoomScaleNormal="100" zoomScaleSheetLayoutView="100" workbookViewId="0">
      <selection activeCell="D25" sqref="D25"/>
    </sheetView>
  </sheetViews>
  <sheetFormatPr defaultRowHeight="1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>
      <c r="A1" s="403" t="s">
        <v>99</v>
      </c>
      <c r="B1" s="403"/>
      <c r="C1" s="403"/>
      <c r="D1" s="403"/>
      <c r="E1" s="403"/>
    </row>
    <row r="2" spans="1:19" ht="15.75">
      <c r="A2" s="403" t="s">
        <v>177</v>
      </c>
      <c r="B2" s="403"/>
      <c r="C2" s="403"/>
      <c r="D2" s="403"/>
      <c r="E2" s="403"/>
    </row>
    <row r="3" spans="1:19" ht="84.75" customHeight="1">
      <c r="A3" s="404" t="s">
        <v>459</v>
      </c>
      <c r="B3" s="405"/>
      <c r="C3" s="405"/>
      <c r="D3" s="405"/>
      <c r="E3" s="405"/>
    </row>
    <row r="4" spans="1:19" ht="15.75">
      <c r="A4" s="143"/>
      <c r="B4" s="144"/>
      <c r="C4" s="144"/>
      <c r="D4" s="144"/>
      <c r="E4" s="144"/>
    </row>
    <row r="5" spans="1:19" ht="15.75">
      <c r="A5" s="416" t="s">
        <v>170</v>
      </c>
      <c r="B5" s="416"/>
      <c r="C5" s="359">
        <f>НМЦК!F29</f>
        <v>15.5</v>
      </c>
      <c r="D5" s="194" t="s">
        <v>178</v>
      </c>
      <c r="E5" s="131"/>
    </row>
    <row r="6" spans="1:19" ht="15.75">
      <c r="A6" s="131" t="s">
        <v>97</v>
      </c>
      <c r="B6" s="131"/>
      <c r="C6" s="234">
        <f>НМЦК!F30</f>
        <v>44885</v>
      </c>
      <c r="D6" s="194"/>
      <c r="E6" s="131"/>
    </row>
    <row r="7" spans="1:19" ht="15.75">
      <c r="A7" s="131" t="s">
        <v>98</v>
      </c>
      <c r="B7" s="131"/>
      <c r="C7" s="234">
        <f>НМЦК!F31</f>
        <v>45355</v>
      </c>
      <c r="D7" s="194"/>
      <c r="E7" s="131"/>
    </row>
    <row r="8" spans="1:19" ht="15.75">
      <c r="A8" s="131"/>
      <c r="B8" s="128"/>
      <c r="C8" s="128"/>
      <c r="D8" s="128"/>
      <c r="E8" s="128"/>
    </row>
    <row r="9" spans="1:19" ht="15.75" customHeight="1">
      <c r="A9" s="406" t="s">
        <v>100</v>
      </c>
      <c r="B9" s="407" t="s">
        <v>101</v>
      </c>
      <c r="C9" s="410" t="s">
        <v>169</v>
      </c>
      <c r="D9" s="411"/>
      <c r="E9" s="412"/>
    </row>
    <row r="10" spans="1:19" ht="15.75" customHeight="1">
      <c r="A10" s="406"/>
      <c r="B10" s="408"/>
      <c r="C10" s="413"/>
      <c r="D10" s="414"/>
      <c r="E10" s="415"/>
    </row>
    <row r="11" spans="1:19" ht="15.75">
      <c r="A11" s="406"/>
      <c r="B11" s="409"/>
      <c r="C11" s="132" t="s">
        <v>102</v>
      </c>
      <c r="D11" s="132" t="s">
        <v>121</v>
      </c>
      <c r="E11" s="132" t="s">
        <v>103</v>
      </c>
    </row>
    <row r="12" spans="1:19" ht="30" customHeight="1">
      <c r="A12" s="132">
        <v>1</v>
      </c>
      <c r="B12" s="132">
        <v>2</v>
      </c>
      <c r="C12" s="132">
        <v>3</v>
      </c>
      <c r="D12" s="132">
        <v>4</v>
      </c>
      <c r="E12" s="132">
        <v>5</v>
      </c>
      <c r="F12" s="103"/>
      <c r="G12" s="102"/>
    </row>
    <row r="13" spans="1:19" ht="42" customHeight="1">
      <c r="A13" s="133">
        <v>1</v>
      </c>
      <c r="B13" s="134" t="s">
        <v>104</v>
      </c>
      <c r="C13" s="135">
        <f>НМЦК!G14+НМЦК!G16</f>
        <v>45577616.719999999</v>
      </c>
      <c r="D13" s="135">
        <f t="shared" ref="D13:D14" si="0">C13*0.2</f>
        <v>9115523.3399999999</v>
      </c>
      <c r="E13" s="135">
        <f t="shared" ref="E13:E14" si="1">C13+D13</f>
        <v>54693140.060000002</v>
      </c>
      <c r="G13" s="99"/>
      <c r="H13" s="402"/>
      <c r="I13" s="402"/>
      <c r="J13" s="402"/>
      <c r="K13" s="402"/>
      <c r="L13" s="109"/>
      <c r="M13" s="110"/>
      <c r="N13" s="108"/>
      <c r="O13" s="108"/>
      <c r="P13" s="108"/>
      <c r="Q13" s="108"/>
      <c r="R13" s="108"/>
      <c r="S13" s="108"/>
    </row>
    <row r="14" spans="1:19" ht="35.450000000000003" customHeight="1">
      <c r="A14" s="133">
        <v>2</v>
      </c>
      <c r="B14" s="134" t="s">
        <v>168</v>
      </c>
      <c r="C14" s="135">
        <f>НМЦК!G15+НМЦК!G17</f>
        <v>14749521.51</v>
      </c>
      <c r="D14" s="135">
        <f t="shared" si="0"/>
        <v>2949904.3</v>
      </c>
      <c r="E14" s="135">
        <f t="shared" si="1"/>
        <v>17699425.809999999</v>
      </c>
      <c r="F14" s="101"/>
      <c r="L14" s="108"/>
      <c r="M14" s="108"/>
      <c r="N14" s="108"/>
      <c r="O14" s="108"/>
      <c r="P14" s="108"/>
      <c r="Q14" s="108"/>
      <c r="R14" s="108"/>
      <c r="S14" s="108"/>
    </row>
    <row r="15" spans="1:19" ht="48.75" customHeight="1">
      <c r="A15" s="136"/>
      <c r="B15" s="136" t="s">
        <v>16</v>
      </c>
      <c r="C15" s="137">
        <f>C13+C14</f>
        <v>60327138.229999997</v>
      </c>
      <c r="D15" s="137">
        <f>D13+D14</f>
        <v>12065427.640000001</v>
      </c>
      <c r="E15" s="137">
        <f>E13+E14</f>
        <v>72392565.870000005</v>
      </c>
      <c r="J15" s="99"/>
      <c r="L15" s="99"/>
      <c r="M15" s="113"/>
      <c r="P15" s="99"/>
    </row>
    <row r="16" spans="1:19" ht="31.5">
      <c r="A16" s="138"/>
      <c r="B16" s="139" t="s">
        <v>105</v>
      </c>
      <c r="C16" s="140">
        <f>НМЦК!G18-НМЦК!D18</f>
        <v>1965370.47</v>
      </c>
      <c r="D16" s="140">
        <f>C16*0.2</f>
        <v>393074.09</v>
      </c>
      <c r="E16" s="140">
        <f>C16+D16</f>
        <v>2358444.56</v>
      </c>
      <c r="G16" s="99"/>
      <c r="H16" s="99"/>
    </row>
    <row r="17" spans="1:6" ht="15.75">
      <c r="A17" s="96"/>
      <c r="B17" s="97"/>
      <c r="C17" s="98"/>
      <c r="D17" s="98"/>
      <c r="E17" s="98" t="s">
        <v>77</v>
      </c>
      <c r="F17" s="112"/>
    </row>
    <row r="18" spans="1:6" ht="15.75">
      <c r="A18" s="128"/>
      <c r="B18" s="128"/>
      <c r="C18" s="219"/>
      <c r="D18" s="141"/>
      <c r="E18" s="141"/>
      <c r="F18" s="111"/>
    </row>
    <row r="19" spans="1:6" ht="15.75">
      <c r="A19" s="128"/>
      <c r="B19" s="122" t="s">
        <v>163</v>
      </c>
      <c r="C19" s="142">
        <f>НМЦК!G16+НМЦК!G17</f>
        <v>4432626</v>
      </c>
      <c r="D19" s="142">
        <f>C19*0.2</f>
        <v>886525.2</v>
      </c>
      <c r="E19" s="142">
        <f>C19+D19</f>
        <v>5319151.2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4"/>
  <sheetViews>
    <sheetView topLeftCell="A10" zoomScaleNormal="100" zoomScaleSheetLayoutView="85" workbookViewId="0">
      <selection activeCell="G20" sqref="G20"/>
    </sheetView>
  </sheetViews>
  <sheetFormatPr defaultRowHeight="15"/>
  <cols>
    <col min="1" max="1" width="40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19.7109375" customWidth="1"/>
    <col min="7" max="7" width="26.7109375" customWidth="1"/>
    <col min="8" max="8" width="10.28515625" bestFit="1" customWidth="1"/>
    <col min="257" max="257" width="40" customWidth="1"/>
    <col min="258" max="258" width="25.140625" customWidth="1"/>
    <col min="259" max="259" width="15.28515625" customWidth="1"/>
    <col min="260" max="260" width="25.85546875" customWidth="1"/>
    <col min="261" max="261" width="15.28515625" customWidth="1"/>
    <col min="262" max="262" width="19.7109375" customWidth="1"/>
    <col min="263" max="263" width="26.7109375" customWidth="1"/>
    <col min="264" max="264" width="10.28515625" bestFit="1" customWidth="1"/>
    <col min="513" max="513" width="40" customWidth="1"/>
    <col min="514" max="514" width="25.140625" customWidth="1"/>
    <col min="515" max="515" width="15.28515625" customWidth="1"/>
    <col min="516" max="516" width="25.85546875" customWidth="1"/>
    <col min="517" max="517" width="15.28515625" customWidth="1"/>
    <col min="518" max="518" width="19.7109375" customWidth="1"/>
    <col min="519" max="519" width="26.7109375" customWidth="1"/>
    <col min="520" max="520" width="10.28515625" bestFit="1" customWidth="1"/>
    <col min="769" max="769" width="40" customWidth="1"/>
    <col min="770" max="770" width="25.140625" customWidth="1"/>
    <col min="771" max="771" width="15.28515625" customWidth="1"/>
    <col min="772" max="772" width="25.85546875" customWidth="1"/>
    <col min="773" max="773" width="15.28515625" customWidth="1"/>
    <col min="774" max="774" width="19.7109375" customWidth="1"/>
    <col min="775" max="775" width="26.7109375" customWidth="1"/>
    <col min="776" max="776" width="10.28515625" bestFit="1" customWidth="1"/>
    <col min="1025" max="1025" width="40" customWidth="1"/>
    <col min="1026" max="1026" width="25.140625" customWidth="1"/>
    <col min="1027" max="1027" width="15.28515625" customWidth="1"/>
    <col min="1028" max="1028" width="25.85546875" customWidth="1"/>
    <col min="1029" max="1029" width="15.28515625" customWidth="1"/>
    <col min="1030" max="1030" width="19.7109375" customWidth="1"/>
    <col min="1031" max="1031" width="26.7109375" customWidth="1"/>
    <col min="1032" max="1032" width="10.28515625" bestFit="1" customWidth="1"/>
    <col min="1281" max="1281" width="40" customWidth="1"/>
    <col min="1282" max="1282" width="25.140625" customWidth="1"/>
    <col min="1283" max="1283" width="15.28515625" customWidth="1"/>
    <col min="1284" max="1284" width="25.85546875" customWidth="1"/>
    <col min="1285" max="1285" width="15.28515625" customWidth="1"/>
    <col min="1286" max="1286" width="19.7109375" customWidth="1"/>
    <col min="1287" max="1287" width="26.7109375" customWidth="1"/>
    <col min="1288" max="1288" width="10.28515625" bestFit="1" customWidth="1"/>
    <col min="1537" max="1537" width="40" customWidth="1"/>
    <col min="1538" max="1538" width="25.140625" customWidth="1"/>
    <col min="1539" max="1539" width="15.28515625" customWidth="1"/>
    <col min="1540" max="1540" width="25.85546875" customWidth="1"/>
    <col min="1541" max="1541" width="15.28515625" customWidth="1"/>
    <col min="1542" max="1542" width="19.7109375" customWidth="1"/>
    <col min="1543" max="1543" width="26.7109375" customWidth="1"/>
    <col min="1544" max="1544" width="10.28515625" bestFit="1" customWidth="1"/>
    <col min="1793" max="1793" width="40" customWidth="1"/>
    <col min="1794" max="1794" width="25.140625" customWidth="1"/>
    <col min="1795" max="1795" width="15.28515625" customWidth="1"/>
    <col min="1796" max="1796" width="25.85546875" customWidth="1"/>
    <col min="1797" max="1797" width="15.28515625" customWidth="1"/>
    <col min="1798" max="1798" width="19.7109375" customWidth="1"/>
    <col min="1799" max="1799" width="26.7109375" customWidth="1"/>
    <col min="1800" max="1800" width="10.28515625" bestFit="1" customWidth="1"/>
    <col min="2049" max="2049" width="40" customWidth="1"/>
    <col min="2050" max="2050" width="25.140625" customWidth="1"/>
    <col min="2051" max="2051" width="15.28515625" customWidth="1"/>
    <col min="2052" max="2052" width="25.85546875" customWidth="1"/>
    <col min="2053" max="2053" width="15.28515625" customWidth="1"/>
    <col min="2054" max="2054" width="19.7109375" customWidth="1"/>
    <col min="2055" max="2055" width="26.7109375" customWidth="1"/>
    <col min="2056" max="2056" width="10.28515625" bestFit="1" customWidth="1"/>
    <col min="2305" max="2305" width="40" customWidth="1"/>
    <col min="2306" max="2306" width="25.140625" customWidth="1"/>
    <col min="2307" max="2307" width="15.28515625" customWidth="1"/>
    <col min="2308" max="2308" width="25.85546875" customWidth="1"/>
    <col min="2309" max="2309" width="15.28515625" customWidth="1"/>
    <col min="2310" max="2310" width="19.7109375" customWidth="1"/>
    <col min="2311" max="2311" width="26.7109375" customWidth="1"/>
    <col min="2312" max="2312" width="10.28515625" bestFit="1" customWidth="1"/>
    <col min="2561" max="2561" width="40" customWidth="1"/>
    <col min="2562" max="2562" width="25.140625" customWidth="1"/>
    <col min="2563" max="2563" width="15.28515625" customWidth="1"/>
    <col min="2564" max="2564" width="25.85546875" customWidth="1"/>
    <col min="2565" max="2565" width="15.28515625" customWidth="1"/>
    <col min="2566" max="2566" width="19.7109375" customWidth="1"/>
    <col min="2567" max="2567" width="26.7109375" customWidth="1"/>
    <col min="2568" max="2568" width="10.28515625" bestFit="1" customWidth="1"/>
    <col min="2817" max="2817" width="40" customWidth="1"/>
    <col min="2818" max="2818" width="25.140625" customWidth="1"/>
    <col min="2819" max="2819" width="15.28515625" customWidth="1"/>
    <col min="2820" max="2820" width="25.85546875" customWidth="1"/>
    <col min="2821" max="2821" width="15.28515625" customWidth="1"/>
    <col min="2822" max="2822" width="19.7109375" customWidth="1"/>
    <col min="2823" max="2823" width="26.7109375" customWidth="1"/>
    <col min="2824" max="2824" width="10.28515625" bestFit="1" customWidth="1"/>
    <col min="3073" max="3073" width="40" customWidth="1"/>
    <col min="3074" max="3074" width="25.140625" customWidth="1"/>
    <col min="3075" max="3075" width="15.28515625" customWidth="1"/>
    <col min="3076" max="3076" width="25.85546875" customWidth="1"/>
    <col min="3077" max="3077" width="15.28515625" customWidth="1"/>
    <col min="3078" max="3078" width="19.7109375" customWidth="1"/>
    <col min="3079" max="3079" width="26.7109375" customWidth="1"/>
    <col min="3080" max="3080" width="10.28515625" bestFit="1" customWidth="1"/>
    <col min="3329" max="3329" width="40" customWidth="1"/>
    <col min="3330" max="3330" width="25.140625" customWidth="1"/>
    <col min="3331" max="3331" width="15.28515625" customWidth="1"/>
    <col min="3332" max="3332" width="25.85546875" customWidth="1"/>
    <col min="3333" max="3333" width="15.28515625" customWidth="1"/>
    <col min="3334" max="3334" width="19.7109375" customWidth="1"/>
    <col min="3335" max="3335" width="26.7109375" customWidth="1"/>
    <col min="3336" max="3336" width="10.28515625" bestFit="1" customWidth="1"/>
    <col min="3585" max="3585" width="40" customWidth="1"/>
    <col min="3586" max="3586" width="25.140625" customWidth="1"/>
    <col min="3587" max="3587" width="15.28515625" customWidth="1"/>
    <col min="3588" max="3588" width="25.85546875" customWidth="1"/>
    <col min="3589" max="3589" width="15.28515625" customWidth="1"/>
    <col min="3590" max="3590" width="19.7109375" customWidth="1"/>
    <col min="3591" max="3591" width="26.7109375" customWidth="1"/>
    <col min="3592" max="3592" width="10.28515625" bestFit="1" customWidth="1"/>
    <col min="3841" max="3841" width="40" customWidth="1"/>
    <col min="3842" max="3842" width="25.140625" customWidth="1"/>
    <col min="3843" max="3843" width="15.28515625" customWidth="1"/>
    <col min="3844" max="3844" width="25.85546875" customWidth="1"/>
    <col min="3845" max="3845" width="15.28515625" customWidth="1"/>
    <col min="3846" max="3846" width="19.7109375" customWidth="1"/>
    <col min="3847" max="3847" width="26.7109375" customWidth="1"/>
    <col min="3848" max="3848" width="10.28515625" bestFit="1" customWidth="1"/>
    <col min="4097" max="4097" width="40" customWidth="1"/>
    <col min="4098" max="4098" width="25.140625" customWidth="1"/>
    <col min="4099" max="4099" width="15.28515625" customWidth="1"/>
    <col min="4100" max="4100" width="25.85546875" customWidth="1"/>
    <col min="4101" max="4101" width="15.28515625" customWidth="1"/>
    <col min="4102" max="4102" width="19.7109375" customWidth="1"/>
    <col min="4103" max="4103" width="26.7109375" customWidth="1"/>
    <col min="4104" max="4104" width="10.28515625" bestFit="1" customWidth="1"/>
    <col min="4353" max="4353" width="40" customWidth="1"/>
    <col min="4354" max="4354" width="25.140625" customWidth="1"/>
    <col min="4355" max="4355" width="15.28515625" customWidth="1"/>
    <col min="4356" max="4356" width="25.85546875" customWidth="1"/>
    <col min="4357" max="4357" width="15.28515625" customWidth="1"/>
    <col min="4358" max="4358" width="19.7109375" customWidth="1"/>
    <col min="4359" max="4359" width="26.7109375" customWidth="1"/>
    <col min="4360" max="4360" width="10.28515625" bestFit="1" customWidth="1"/>
    <col min="4609" max="4609" width="40" customWidth="1"/>
    <col min="4610" max="4610" width="25.140625" customWidth="1"/>
    <col min="4611" max="4611" width="15.28515625" customWidth="1"/>
    <col min="4612" max="4612" width="25.85546875" customWidth="1"/>
    <col min="4613" max="4613" width="15.28515625" customWidth="1"/>
    <col min="4614" max="4614" width="19.7109375" customWidth="1"/>
    <col min="4615" max="4615" width="26.7109375" customWidth="1"/>
    <col min="4616" max="4616" width="10.28515625" bestFit="1" customWidth="1"/>
    <col min="4865" max="4865" width="40" customWidth="1"/>
    <col min="4866" max="4866" width="25.140625" customWidth="1"/>
    <col min="4867" max="4867" width="15.28515625" customWidth="1"/>
    <col min="4868" max="4868" width="25.85546875" customWidth="1"/>
    <col min="4869" max="4869" width="15.28515625" customWidth="1"/>
    <col min="4870" max="4870" width="19.7109375" customWidth="1"/>
    <col min="4871" max="4871" width="26.7109375" customWidth="1"/>
    <col min="4872" max="4872" width="10.28515625" bestFit="1" customWidth="1"/>
    <col min="5121" max="5121" width="40" customWidth="1"/>
    <col min="5122" max="5122" width="25.140625" customWidth="1"/>
    <col min="5123" max="5123" width="15.28515625" customWidth="1"/>
    <col min="5124" max="5124" width="25.85546875" customWidth="1"/>
    <col min="5125" max="5125" width="15.28515625" customWidth="1"/>
    <col min="5126" max="5126" width="19.7109375" customWidth="1"/>
    <col min="5127" max="5127" width="26.7109375" customWidth="1"/>
    <col min="5128" max="5128" width="10.28515625" bestFit="1" customWidth="1"/>
    <col min="5377" max="5377" width="40" customWidth="1"/>
    <col min="5378" max="5378" width="25.140625" customWidth="1"/>
    <col min="5379" max="5379" width="15.28515625" customWidth="1"/>
    <col min="5380" max="5380" width="25.85546875" customWidth="1"/>
    <col min="5381" max="5381" width="15.28515625" customWidth="1"/>
    <col min="5382" max="5382" width="19.7109375" customWidth="1"/>
    <col min="5383" max="5383" width="26.7109375" customWidth="1"/>
    <col min="5384" max="5384" width="10.28515625" bestFit="1" customWidth="1"/>
    <col min="5633" max="5633" width="40" customWidth="1"/>
    <col min="5634" max="5634" width="25.140625" customWidth="1"/>
    <col min="5635" max="5635" width="15.28515625" customWidth="1"/>
    <col min="5636" max="5636" width="25.85546875" customWidth="1"/>
    <col min="5637" max="5637" width="15.28515625" customWidth="1"/>
    <col min="5638" max="5638" width="19.7109375" customWidth="1"/>
    <col min="5639" max="5639" width="26.7109375" customWidth="1"/>
    <col min="5640" max="5640" width="10.28515625" bestFit="1" customWidth="1"/>
    <col min="5889" max="5889" width="40" customWidth="1"/>
    <col min="5890" max="5890" width="25.140625" customWidth="1"/>
    <col min="5891" max="5891" width="15.28515625" customWidth="1"/>
    <col min="5892" max="5892" width="25.85546875" customWidth="1"/>
    <col min="5893" max="5893" width="15.28515625" customWidth="1"/>
    <col min="5894" max="5894" width="19.7109375" customWidth="1"/>
    <col min="5895" max="5895" width="26.7109375" customWidth="1"/>
    <col min="5896" max="5896" width="10.28515625" bestFit="1" customWidth="1"/>
    <col min="6145" max="6145" width="40" customWidth="1"/>
    <col min="6146" max="6146" width="25.140625" customWidth="1"/>
    <col min="6147" max="6147" width="15.28515625" customWidth="1"/>
    <col min="6148" max="6148" width="25.85546875" customWidth="1"/>
    <col min="6149" max="6149" width="15.28515625" customWidth="1"/>
    <col min="6150" max="6150" width="19.7109375" customWidth="1"/>
    <col min="6151" max="6151" width="26.7109375" customWidth="1"/>
    <col min="6152" max="6152" width="10.28515625" bestFit="1" customWidth="1"/>
    <col min="6401" max="6401" width="40" customWidth="1"/>
    <col min="6402" max="6402" width="25.140625" customWidth="1"/>
    <col min="6403" max="6403" width="15.28515625" customWidth="1"/>
    <col min="6404" max="6404" width="25.85546875" customWidth="1"/>
    <col min="6405" max="6405" width="15.28515625" customWidth="1"/>
    <col min="6406" max="6406" width="19.7109375" customWidth="1"/>
    <col min="6407" max="6407" width="26.7109375" customWidth="1"/>
    <col min="6408" max="6408" width="10.28515625" bestFit="1" customWidth="1"/>
    <col min="6657" max="6657" width="40" customWidth="1"/>
    <col min="6658" max="6658" width="25.140625" customWidth="1"/>
    <col min="6659" max="6659" width="15.28515625" customWidth="1"/>
    <col min="6660" max="6660" width="25.85546875" customWidth="1"/>
    <col min="6661" max="6661" width="15.28515625" customWidth="1"/>
    <col min="6662" max="6662" width="19.7109375" customWidth="1"/>
    <col min="6663" max="6663" width="26.7109375" customWidth="1"/>
    <col min="6664" max="6664" width="10.28515625" bestFit="1" customWidth="1"/>
    <col min="6913" max="6913" width="40" customWidth="1"/>
    <col min="6914" max="6914" width="25.140625" customWidth="1"/>
    <col min="6915" max="6915" width="15.28515625" customWidth="1"/>
    <col min="6916" max="6916" width="25.85546875" customWidth="1"/>
    <col min="6917" max="6917" width="15.28515625" customWidth="1"/>
    <col min="6918" max="6918" width="19.7109375" customWidth="1"/>
    <col min="6919" max="6919" width="26.7109375" customWidth="1"/>
    <col min="6920" max="6920" width="10.28515625" bestFit="1" customWidth="1"/>
    <col min="7169" max="7169" width="40" customWidth="1"/>
    <col min="7170" max="7170" width="25.140625" customWidth="1"/>
    <col min="7171" max="7171" width="15.28515625" customWidth="1"/>
    <col min="7172" max="7172" width="25.85546875" customWidth="1"/>
    <col min="7173" max="7173" width="15.28515625" customWidth="1"/>
    <col min="7174" max="7174" width="19.7109375" customWidth="1"/>
    <col min="7175" max="7175" width="26.7109375" customWidth="1"/>
    <col min="7176" max="7176" width="10.28515625" bestFit="1" customWidth="1"/>
    <col min="7425" max="7425" width="40" customWidth="1"/>
    <col min="7426" max="7426" width="25.140625" customWidth="1"/>
    <col min="7427" max="7427" width="15.28515625" customWidth="1"/>
    <col min="7428" max="7428" width="25.85546875" customWidth="1"/>
    <col min="7429" max="7429" width="15.28515625" customWidth="1"/>
    <col min="7430" max="7430" width="19.7109375" customWidth="1"/>
    <col min="7431" max="7431" width="26.7109375" customWidth="1"/>
    <col min="7432" max="7432" width="10.28515625" bestFit="1" customWidth="1"/>
    <col min="7681" max="7681" width="40" customWidth="1"/>
    <col min="7682" max="7682" width="25.140625" customWidth="1"/>
    <col min="7683" max="7683" width="15.28515625" customWidth="1"/>
    <col min="7684" max="7684" width="25.85546875" customWidth="1"/>
    <col min="7685" max="7685" width="15.28515625" customWidth="1"/>
    <col min="7686" max="7686" width="19.7109375" customWidth="1"/>
    <col min="7687" max="7687" width="26.7109375" customWidth="1"/>
    <col min="7688" max="7688" width="10.28515625" bestFit="1" customWidth="1"/>
    <col min="7937" max="7937" width="40" customWidth="1"/>
    <col min="7938" max="7938" width="25.140625" customWidth="1"/>
    <col min="7939" max="7939" width="15.28515625" customWidth="1"/>
    <col min="7940" max="7940" width="25.85546875" customWidth="1"/>
    <col min="7941" max="7941" width="15.28515625" customWidth="1"/>
    <col min="7942" max="7942" width="19.7109375" customWidth="1"/>
    <col min="7943" max="7943" width="26.7109375" customWidth="1"/>
    <col min="7944" max="7944" width="10.28515625" bestFit="1" customWidth="1"/>
    <col min="8193" max="8193" width="40" customWidth="1"/>
    <col min="8194" max="8194" width="25.140625" customWidth="1"/>
    <col min="8195" max="8195" width="15.28515625" customWidth="1"/>
    <col min="8196" max="8196" width="25.85546875" customWidth="1"/>
    <col min="8197" max="8197" width="15.28515625" customWidth="1"/>
    <col min="8198" max="8198" width="19.7109375" customWidth="1"/>
    <col min="8199" max="8199" width="26.7109375" customWidth="1"/>
    <col min="8200" max="8200" width="10.28515625" bestFit="1" customWidth="1"/>
    <col min="8449" max="8449" width="40" customWidth="1"/>
    <col min="8450" max="8450" width="25.140625" customWidth="1"/>
    <col min="8451" max="8451" width="15.28515625" customWidth="1"/>
    <col min="8452" max="8452" width="25.85546875" customWidth="1"/>
    <col min="8453" max="8453" width="15.28515625" customWidth="1"/>
    <col min="8454" max="8454" width="19.7109375" customWidth="1"/>
    <col min="8455" max="8455" width="26.7109375" customWidth="1"/>
    <col min="8456" max="8456" width="10.28515625" bestFit="1" customWidth="1"/>
    <col min="8705" max="8705" width="40" customWidth="1"/>
    <col min="8706" max="8706" width="25.140625" customWidth="1"/>
    <col min="8707" max="8707" width="15.28515625" customWidth="1"/>
    <col min="8708" max="8708" width="25.85546875" customWidth="1"/>
    <col min="8709" max="8709" width="15.28515625" customWidth="1"/>
    <col min="8710" max="8710" width="19.7109375" customWidth="1"/>
    <col min="8711" max="8711" width="26.7109375" customWidth="1"/>
    <col min="8712" max="8712" width="10.28515625" bestFit="1" customWidth="1"/>
    <col min="8961" max="8961" width="40" customWidth="1"/>
    <col min="8962" max="8962" width="25.140625" customWidth="1"/>
    <col min="8963" max="8963" width="15.28515625" customWidth="1"/>
    <col min="8964" max="8964" width="25.85546875" customWidth="1"/>
    <col min="8965" max="8965" width="15.28515625" customWidth="1"/>
    <col min="8966" max="8966" width="19.7109375" customWidth="1"/>
    <col min="8967" max="8967" width="26.7109375" customWidth="1"/>
    <col min="8968" max="8968" width="10.28515625" bestFit="1" customWidth="1"/>
    <col min="9217" max="9217" width="40" customWidth="1"/>
    <col min="9218" max="9218" width="25.140625" customWidth="1"/>
    <col min="9219" max="9219" width="15.28515625" customWidth="1"/>
    <col min="9220" max="9220" width="25.85546875" customWidth="1"/>
    <col min="9221" max="9221" width="15.28515625" customWidth="1"/>
    <col min="9222" max="9222" width="19.7109375" customWidth="1"/>
    <col min="9223" max="9223" width="26.7109375" customWidth="1"/>
    <col min="9224" max="9224" width="10.28515625" bestFit="1" customWidth="1"/>
    <col min="9473" max="9473" width="40" customWidth="1"/>
    <col min="9474" max="9474" width="25.140625" customWidth="1"/>
    <col min="9475" max="9475" width="15.28515625" customWidth="1"/>
    <col min="9476" max="9476" width="25.85546875" customWidth="1"/>
    <col min="9477" max="9477" width="15.28515625" customWidth="1"/>
    <col min="9478" max="9478" width="19.7109375" customWidth="1"/>
    <col min="9479" max="9479" width="26.7109375" customWidth="1"/>
    <col min="9480" max="9480" width="10.28515625" bestFit="1" customWidth="1"/>
    <col min="9729" max="9729" width="40" customWidth="1"/>
    <col min="9730" max="9730" width="25.140625" customWidth="1"/>
    <col min="9731" max="9731" width="15.28515625" customWidth="1"/>
    <col min="9732" max="9732" width="25.85546875" customWidth="1"/>
    <col min="9733" max="9733" width="15.28515625" customWidth="1"/>
    <col min="9734" max="9734" width="19.7109375" customWidth="1"/>
    <col min="9735" max="9735" width="26.7109375" customWidth="1"/>
    <col min="9736" max="9736" width="10.28515625" bestFit="1" customWidth="1"/>
    <col min="9985" max="9985" width="40" customWidth="1"/>
    <col min="9986" max="9986" width="25.140625" customWidth="1"/>
    <col min="9987" max="9987" width="15.28515625" customWidth="1"/>
    <col min="9988" max="9988" width="25.85546875" customWidth="1"/>
    <col min="9989" max="9989" width="15.28515625" customWidth="1"/>
    <col min="9990" max="9990" width="19.7109375" customWidth="1"/>
    <col min="9991" max="9991" width="26.7109375" customWidth="1"/>
    <col min="9992" max="9992" width="10.28515625" bestFit="1" customWidth="1"/>
    <col min="10241" max="10241" width="40" customWidth="1"/>
    <col min="10242" max="10242" width="25.140625" customWidth="1"/>
    <col min="10243" max="10243" width="15.28515625" customWidth="1"/>
    <col min="10244" max="10244" width="25.85546875" customWidth="1"/>
    <col min="10245" max="10245" width="15.28515625" customWidth="1"/>
    <col min="10246" max="10246" width="19.7109375" customWidth="1"/>
    <col min="10247" max="10247" width="26.7109375" customWidth="1"/>
    <col min="10248" max="10248" width="10.28515625" bestFit="1" customWidth="1"/>
    <col min="10497" max="10497" width="40" customWidth="1"/>
    <col min="10498" max="10498" width="25.140625" customWidth="1"/>
    <col min="10499" max="10499" width="15.28515625" customWidth="1"/>
    <col min="10500" max="10500" width="25.85546875" customWidth="1"/>
    <col min="10501" max="10501" width="15.28515625" customWidth="1"/>
    <col min="10502" max="10502" width="19.7109375" customWidth="1"/>
    <col min="10503" max="10503" width="26.7109375" customWidth="1"/>
    <col min="10504" max="10504" width="10.28515625" bestFit="1" customWidth="1"/>
    <col min="10753" max="10753" width="40" customWidth="1"/>
    <col min="10754" max="10754" width="25.140625" customWidth="1"/>
    <col min="10755" max="10755" width="15.28515625" customWidth="1"/>
    <col min="10756" max="10756" width="25.85546875" customWidth="1"/>
    <col min="10757" max="10757" width="15.28515625" customWidth="1"/>
    <col min="10758" max="10758" width="19.7109375" customWidth="1"/>
    <col min="10759" max="10759" width="26.7109375" customWidth="1"/>
    <col min="10760" max="10760" width="10.28515625" bestFit="1" customWidth="1"/>
    <col min="11009" max="11009" width="40" customWidth="1"/>
    <col min="11010" max="11010" width="25.140625" customWidth="1"/>
    <col min="11011" max="11011" width="15.28515625" customWidth="1"/>
    <col min="11012" max="11012" width="25.85546875" customWidth="1"/>
    <col min="11013" max="11013" width="15.28515625" customWidth="1"/>
    <col min="11014" max="11014" width="19.7109375" customWidth="1"/>
    <col min="11015" max="11015" width="26.7109375" customWidth="1"/>
    <col min="11016" max="11016" width="10.28515625" bestFit="1" customWidth="1"/>
    <col min="11265" max="11265" width="40" customWidth="1"/>
    <col min="11266" max="11266" width="25.140625" customWidth="1"/>
    <col min="11267" max="11267" width="15.28515625" customWidth="1"/>
    <col min="11268" max="11268" width="25.85546875" customWidth="1"/>
    <col min="11269" max="11269" width="15.28515625" customWidth="1"/>
    <col min="11270" max="11270" width="19.7109375" customWidth="1"/>
    <col min="11271" max="11271" width="26.7109375" customWidth="1"/>
    <col min="11272" max="11272" width="10.28515625" bestFit="1" customWidth="1"/>
    <col min="11521" max="11521" width="40" customWidth="1"/>
    <col min="11522" max="11522" width="25.140625" customWidth="1"/>
    <col min="11523" max="11523" width="15.28515625" customWidth="1"/>
    <col min="11524" max="11524" width="25.85546875" customWidth="1"/>
    <col min="11525" max="11525" width="15.28515625" customWidth="1"/>
    <col min="11526" max="11526" width="19.7109375" customWidth="1"/>
    <col min="11527" max="11527" width="26.7109375" customWidth="1"/>
    <col min="11528" max="11528" width="10.28515625" bestFit="1" customWidth="1"/>
    <col min="11777" max="11777" width="40" customWidth="1"/>
    <col min="11778" max="11778" width="25.140625" customWidth="1"/>
    <col min="11779" max="11779" width="15.28515625" customWidth="1"/>
    <col min="11780" max="11780" width="25.85546875" customWidth="1"/>
    <col min="11781" max="11781" width="15.28515625" customWidth="1"/>
    <col min="11782" max="11782" width="19.7109375" customWidth="1"/>
    <col min="11783" max="11783" width="26.7109375" customWidth="1"/>
    <col min="11784" max="11784" width="10.28515625" bestFit="1" customWidth="1"/>
    <col min="12033" max="12033" width="40" customWidth="1"/>
    <col min="12034" max="12034" width="25.140625" customWidth="1"/>
    <col min="12035" max="12035" width="15.28515625" customWidth="1"/>
    <col min="12036" max="12036" width="25.85546875" customWidth="1"/>
    <col min="12037" max="12037" width="15.28515625" customWidth="1"/>
    <col min="12038" max="12038" width="19.7109375" customWidth="1"/>
    <col min="12039" max="12039" width="26.7109375" customWidth="1"/>
    <col min="12040" max="12040" width="10.28515625" bestFit="1" customWidth="1"/>
    <col min="12289" max="12289" width="40" customWidth="1"/>
    <col min="12290" max="12290" width="25.140625" customWidth="1"/>
    <col min="12291" max="12291" width="15.28515625" customWidth="1"/>
    <col min="12292" max="12292" width="25.85546875" customWidth="1"/>
    <col min="12293" max="12293" width="15.28515625" customWidth="1"/>
    <col min="12294" max="12294" width="19.7109375" customWidth="1"/>
    <col min="12295" max="12295" width="26.7109375" customWidth="1"/>
    <col min="12296" max="12296" width="10.28515625" bestFit="1" customWidth="1"/>
    <col min="12545" max="12545" width="40" customWidth="1"/>
    <col min="12546" max="12546" width="25.140625" customWidth="1"/>
    <col min="12547" max="12547" width="15.28515625" customWidth="1"/>
    <col min="12548" max="12548" width="25.85546875" customWidth="1"/>
    <col min="12549" max="12549" width="15.28515625" customWidth="1"/>
    <col min="12550" max="12550" width="19.7109375" customWidth="1"/>
    <col min="12551" max="12551" width="26.7109375" customWidth="1"/>
    <col min="12552" max="12552" width="10.28515625" bestFit="1" customWidth="1"/>
    <col min="12801" max="12801" width="40" customWidth="1"/>
    <col min="12802" max="12802" width="25.140625" customWidth="1"/>
    <col min="12803" max="12803" width="15.28515625" customWidth="1"/>
    <col min="12804" max="12804" width="25.85546875" customWidth="1"/>
    <col min="12805" max="12805" width="15.28515625" customWidth="1"/>
    <col min="12806" max="12806" width="19.7109375" customWidth="1"/>
    <col min="12807" max="12807" width="26.7109375" customWidth="1"/>
    <col min="12808" max="12808" width="10.28515625" bestFit="1" customWidth="1"/>
    <col min="13057" max="13057" width="40" customWidth="1"/>
    <col min="13058" max="13058" width="25.140625" customWidth="1"/>
    <col min="13059" max="13059" width="15.28515625" customWidth="1"/>
    <col min="13060" max="13060" width="25.85546875" customWidth="1"/>
    <col min="13061" max="13061" width="15.28515625" customWidth="1"/>
    <col min="13062" max="13062" width="19.7109375" customWidth="1"/>
    <col min="13063" max="13063" width="26.7109375" customWidth="1"/>
    <col min="13064" max="13064" width="10.28515625" bestFit="1" customWidth="1"/>
    <col min="13313" max="13313" width="40" customWidth="1"/>
    <col min="13314" max="13314" width="25.140625" customWidth="1"/>
    <col min="13315" max="13315" width="15.28515625" customWidth="1"/>
    <col min="13316" max="13316" width="25.85546875" customWidth="1"/>
    <col min="13317" max="13317" width="15.28515625" customWidth="1"/>
    <col min="13318" max="13318" width="19.7109375" customWidth="1"/>
    <col min="13319" max="13319" width="26.7109375" customWidth="1"/>
    <col min="13320" max="13320" width="10.28515625" bestFit="1" customWidth="1"/>
    <col min="13569" max="13569" width="40" customWidth="1"/>
    <col min="13570" max="13570" width="25.140625" customWidth="1"/>
    <col min="13571" max="13571" width="15.28515625" customWidth="1"/>
    <col min="13572" max="13572" width="25.85546875" customWidth="1"/>
    <col min="13573" max="13573" width="15.28515625" customWidth="1"/>
    <col min="13574" max="13574" width="19.7109375" customWidth="1"/>
    <col min="13575" max="13575" width="26.7109375" customWidth="1"/>
    <col min="13576" max="13576" width="10.28515625" bestFit="1" customWidth="1"/>
    <col min="13825" max="13825" width="40" customWidth="1"/>
    <col min="13826" max="13826" width="25.140625" customWidth="1"/>
    <col min="13827" max="13827" width="15.28515625" customWidth="1"/>
    <col min="13828" max="13828" width="25.85546875" customWidth="1"/>
    <col min="13829" max="13829" width="15.28515625" customWidth="1"/>
    <col min="13830" max="13830" width="19.7109375" customWidth="1"/>
    <col min="13831" max="13831" width="26.7109375" customWidth="1"/>
    <col min="13832" max="13832" width="10.28515625" bestFit="1" customWidth="1"/>
    <col min="14081" max="14081" width="40" customWidth="1"/>
    <col min="14082" max="14082" width="25.140625" customWidth="1"/>
    <col min="14083" max="14083" width="15.28515625" customWidth="1"/>
    <col min="14084" max="14084" width="25.85546875" customWidth="1"/>
    <col min="14085" max="14085" width="15.28515625" customWidth="1"/>
    <col min="14086" max="14086" width="19.7109375" customWidth="1"/>
    <col min="14087" max="14087" width="26.7109375" customWidth="1"/>
    <col min="14088" max="14088" width="10.28515625" bestFit="1" customWidth="1"/>
    <col min="14337" max="14337" width="40" customWidth="1"/>
    <col min="14338" max="14338" width="25.140625" customWidth="1"/>
    <col min="14339" max="14339" width="15.28515625" customWidth="1"/>
    <col min="14340" max="14340" width="25.85546875" customWidth="1"/>
    <col min="14341" max="14341" width="15.28515625" customWidth="1"/>
    <col min="14342" max="14342" width="19.7109375" customWidth="1"/>
    <col min="14343" max="14343" width="26.7109375" customWidth="1"/>
    <col min="14344" max="14344" width="10.28515625" bestFit="1" customWidth="1"/>
    <col min="14593" max="14593" width="40" customWidth="1"/>
    <col min="14594" max="14594" width="25.140625" customWidth="1"/>
    <col min="14595" max="14595" width="15.28515625" customWidth="1"/>
    <col min="14596" max="14596" width="25.85546875" customWidth="1"/>
    <col min="14597" max="14597" width="15.28515625" customWidth="1"/>
    <col min="14598" max="14598" width="19.7109375" customWidth="1"/>
    <col min="14599" max="14599" width="26.7109375" customWidth="1"/>
    <col min="14600" max="14600" width="10.28515625" bestFit="1" customWidth="1"/>
    <col min="14849" max="14849" width="40" customWidth="1"/>
    <col min="14850" max="14850" width="25.140625" customWidth="1"/>
    <col min="14851" max="14851" width="15.28515625" customWidth="1"/>
    <col min="14852" max="14852" width="25.85546875" customWidth="1"/>
    <col min="14853" max="14853" width="15.28515625" customWidth="1"/>
    <col min="14854" max="14854" width="19.7109375" customWidth="1"/>
    <col min="14855" max="14855" width="26.7109375" customWidth="1"/>
    <col min="14856" max="14856" width="10.28515625" bestFit="1" customWidth="1"/>
    <col min="15105" max="15105" width="40" customWidth="1"/>
    <col min="15106" max="15106" width="25.140625" customWidth="1"/>
    <col min="15107" max="15107" width="15.28515625" customWidth="1"/>
    <col min="15108" max="15108" width="25.85546875" customWidth="1"/>
    <col min="15109" max="15109" width="15.28515625" customWidth="1"/>
    <col min="15110" max="15110" width="19.7109375" customWidth="1"/>
    <col min="15111" max="15111" width="26.7109375" customWidth="1"/>
    <col min="15112" max="15112" width="10.28515625" bestFit="1" customWidth="1"/>
    <col min="15361" max="15361" width="40" customWidth="1"/>
    <col min="15362" max="15362" width="25.140625" customWidth="1"/>
    <col min="15363" max="15363" width="15.28515625" customWidth="1"/>
    <col min="15364" max="15364" width="25.85546875" customWidth="1"/>
    <col min="15365" max="15365" width="15.28515625" customWidth="1"/>
    <col min="15366" max="15366" width="19.7109375" customWidth="1"/>
    <col min="15367" max="15367" width="26.7109375" customWidth="1"/>
    <col min="15368" max="15368" width="10.28515625" bestFit="1" customWidth="1"/>
    <col min="15617" max="15617" width="40" customWidth="1"/>
    <col min="15618" max="15618" width="25.140625" customWidth="1"/>
    <col min="15619" max="15619" width="15.28515625" customWidth="1"/>
    <col min="15620" max="15620" width="25.85546875" customWidth="1"/>
    <col min="15621" max="15621" width="15.28515625" customWidth="1"/>
    <col min="15622" max="15622" width="19.7109375" customWidth="1"/>
    <col min="15623" max="15623" width="26.7109375" customWidth="1"/>
    <col min="15624" max="15624" width="10.28515625" bestFit="1" customWidth="1"/>
    <col min="15873" max="15873" width="40" customWidth="1"/>
    <col min="15874" max="15874" width="25.140625" customWidth="1"/>
    <col min="15875" max="15875" width="15.28515625" customWidth="1"/>
    <col min="15876" max="15876" width="25.85546875" customWidth="1"/>
    <col min="15877" max="15877" width="15.28515625" customWidth="1"/>
    <col min="15878" max="15878" width="19.7109375" customWidth="1"/>
    <col min="15879" max="15879" width="26.7109375" customWidth="1"/>
    <col min="15880" max="15880" width="10.28515625" bestFit="1" customWidth="1"/>
    <col min="16129" max="16129" width="40" customWidth="1"/>
    <col min="16130" max="16130" width="25.140625" customWidth="1"/>
    <col min="16131" max="16131" width="15.28515625" customWidth="1"/>
    <col min="16132" max="16132" width="25.85546875" customWidth="1"/>
    <col min="16133" max="16133" width="15.28515625" customWidth="1"/>
    <col min="16134" max="16134" width="19.7109375" customWidth="1"/>
    <col min="16135" max="16135" width="26.7109375" customWidth="1"/>
    <col min="16136" max="16136" width="10.28515625" bestFit="1" customWidth="1"/>
  </cols>
  <sheetData>
    <row r="1" spans="1:7" ht="37.5" customHeight="1">
      <c r="A1" s="434" t="s">
        <v>460</v>
      </c>
      <c r="B1" s="434"/>
      <c r="C1" s="434"/>
      <c r="D1" s="434"/>
      <c r="E1" s="434"/>
      <c r="F1" s="434"/>
      <c r="G1" s="434"/>
    </row>
    <row r="2" spans="1:7" ht="69.75" customHeight="1">
      <c r="A2" s="145" t="s">
        <v>135</v>
      </c>
      <c r="B2" s="435" t="s">
        <v>459</v>
      </c>
      <c r="C2" s="436"/>
      <c r="D2" s="436"/>
      <c r="E2" s="436"/>
      <c r="F2" s="436"/>
      <c r="G2" s="436"/>
    </row>
    <row r="3" spans="1:7" ht="27" customHeight="1">
      <c r="A3" s="145" t="s">
        <v>136</v>
      </c>
      <c r="B3" s="437" t="s">
        <v>203</v>
      </c>
      <c r="C3" s="437"/>
      <c r="D3" s="437"/>
      <c r="E3" s="437"/>
      <c r="F3" s="437"/>
      <c r="G3" s="437"/>
    </row>
    <row r="4" spans="1:7" ht="15.75">
      <c r="A4" s="128"/>
      <c r="B4" s="128"/>
      <c r="C4" s="128"/>
      <c r="D4" s="128"/>
      <c r="E4" s="128"/>
      <c r="F4" s="128"/>
      <c r="G4" s="128"/>
    </row>
    <row r="5" spans="1:7" ht="15.75">
      <c r="A5" s="146" t="s">
        <v>137</v>
      </c>
      <c r="B5" s="128"/>
      <c r="C5" s="128"/>
      <c r="D5" s="128"/>
      <c r="E5" s="128"/>
      <c r="F5" s="128"/>
      <c r="G5" s="128"/>
    </row>
    <row r="6" spans="1:7" ht="15.75">
      <c r="A6" s="426"/>
      <c r="B6" s="426"/>
      <c r="C6" s="426"/>
      <c r="D6" s="426"/>
      <c r="E6" s="426"/>
      <c r="F6" s="426"/>
      <c r="G6" s="426"/>
    </row>
    <row r="7" spans="1:7" ht="15.75">
      <c r="A7" s="146" t="s">
        <v>160</v>
      </c>
      <c r="B7" s="141"/>
      <c r="C7" s="141"/>
      <c r="D7" s="128"/>
      <c r="E7" s="128"/>
      <c r="F7" s="128"/>
      <c r="G7" s="128"/>
    </row>
    <row r="8" spans="1:7" ht="15.75">
      <c r="A8" s="146" t="s">
        <v>161</v>
      </c>
      <c r="B8" s="146"/>
      <c r="C8" s="146"/>
      <c r="D8" s="146"/>
      <c r="E8" s="146"/>
      <c r="F8" s="146"/>
      <c r="G8" s="146"/>
    </row>
    <row r="9" spans="1:7" ht="43.5" customHeight="1">
      <c r="A9" s="350" t="str">
        <f>CONCATENATE("3. Продолжительность проектирования ",F29," месяцев (в том числе с учетом получения положительного заключения государственной экспертизы).")</f>
        <v>3. Продолжительность проектирования 15,5 месяцев (в том числе с учетом получения положительного заключения государственной экспертизы).</v>
      </c>
      <c r="B9" s="141"/>
      <c r="C9" s="146"/>
      <c r="D9" s="146"/>
      <c r="E9" s="146"/>
      <c r="F9" s="146"/>
      <c r="G9" s="128"/>
    </row>
    <row r="10" spans="1:7" ht="15.75">
      <c r="A10" s="128"/>
      <c r="B10" s="128"/>
      <c r="C10" s="128"/>
      <c r="D10" s="128"/>
      <c r="E10" s="128"/>
      <c r="F10" s="128"/>
      <c r="G10" s="147" t="s">
        <v>89</v>
      </c>
    </row>
    <row r="11" spans="1:7" ht="115.5" customHeight="1">
      <c r="A11" s="438" t="s">
        <v>18</v>
      </c>
      <c r="B11" s="440" t="s">
        <v>461</v>
      </c>
      <c r="C11" s="440" t="s">
        <v>138</v>
      </c>
      <c r="D11" s="440" t="s">
        <v>462</v>
      </c>
      <c r="E11" s="440" t="s">
        <v>139</v>
      </c>
      <c r="F11" s="440" t="s">
        <v>140</v>
      </c>
      <c r="G11" s="336" t="s">
        <v>463</v>
      </c>
    </row>
    <row r="12" spans="1:7" ht="21.75" customHeight="1">
      <c r="A12" s="439"/>
      <c r="B12" s="441"/>
      <c r="C12" s="441"/>
      <c r="D12" s="441"/>
      <c r="E12" s="441"/>
      <c r="F12" s="441"/>
      <c r="G12" s="337">
        <v>0.5</v>
      </c>
    </row>
    <row r="13" spans="1:7" ht="15.75">
      <c r="A13" s="338">
        <v>1</v>
      </c>
      <c r="B13" s="339">
        <v>2</v>
      </c>
      <c r="C13" s="338">
        <v>3</v>
      </c>
      <c r="D13" s="338">
        <v>4</v>
      </c>
      <c r="E13" s="338">
        <v>5</v>
      </c>
      <c r="F13" s="338">
        <v>6</v>
      </c>
      <c r="G13" s="340">
        <v>7</v>
      </c>
    </row>
    <row r="14" spans="1:7" ht="15.75">
      <c r="A14" s="148" t="s">
        <v>141</v>
      </c>
      <c r="B14" s="152">
        <f>'Cводная смета ПИР'!G20-'Сводная изыскания'!D11</f>
        <v>40084331.109999999</v>
      </c>
      <c r="C14" s="149">
        <v>1</v>
      </c>
      <c r="D14" s="152">
        <f>B14*C14</f>
        <v>40084331.109999999</v>
      </c>
      <c r="E14" s="341">
        <f>F44</f>
        <v>1.0673512999999999</v>
      </c>
      <c r="F14" s="152">
        <f>D14*E14</f>
        <v>42784062.920000002</v>
      </c>
      <c r="G14" s="208">
        <f>D14+(F14-D14)*(1-$G$12)</f>
        <v>41434197.020000003</v>
      </c>
    </row>
    <row r="15" spans="1:7" ht="15.75">
      <c r="A15" s="148" t="s">
        <v>142</v>
      </c>
      <c r="B15" s="342">
        <f>'Cводная смета ПИР'!G25</f>
        <v>13989219.16</v>
      </c>
      <c r="C15" s="149">
        <v>1</v>
      </c>
      <c r="D15" s="152">
        <f>B15*C15</f>
        <v>13989219.16</v>
      </c>
      <c r="E15" s="341">
        <f>F44</f>
        <v>1.0673512999999999</v>
      </c>
      <c r="F15" s="152">
        <f>D15*E15</f>
        <v>14931411.26</v>
      </c>
      <c r="G15" s="208">
        <f>D15+(F15-D15)*(1-$G$12)</f>
        <v>14460315.210000001</v>
      </c>
    </row>
    <row r="16" spans="1:7" ht="47.25">
      <c r="A16" s="148" t="s">
        <v>464</v>
      </c>
      <c r="B16" s="152">
        <f>'Сводная изыскания'!D11</f>
        <v>4008433.11</v>
      </c>
      <c r="C16" s="151">
        <v>1</v>
      </c>
      <c r="D16" s="152">
        <f>B16*C16</f>
        <v>4008433.11</v>
      </c>
      <c r="E16" s="341">
        <f>F44</f>
        <v>1.0673512999999999</v>
      </c>
      <c r="F16" s="152">
        <f>D16*E16</f>
        <v>4278406.29</v>
      </c>
      <c r="G16" s="208">
        <f>D16+(F16-D16)*(1-$G$12)</f>
        <v>4143419.7</v>
      </c>
    </row>
    <row r="17" spans="1:9" ht="57.75" customHeight="1">
      <c r="A17" s="203" t="s">
        <v>197</v>
      </c>
      <c r="B17" s="152">
        <f>B15*0.02</f>
        <v>279784.38</v>
      </c>
      <c r="C17" s="151">
        <v>1</v>
      </c>
      <c r="D17" s="152">
        <f>D15*0.02</f>
        <v>279784.38</v>
      </c>
      <c r="E17" s="341">
        <f>F44</f>
        <v>1.0673512999999999</v>
      </c>
      <c r="F17" s="152">
        <f>D17*E17</f>
        <v>298628.21999999997</v>
      </c>
      <c r="G17" s="208">
        <f>D17+(F17-D17)*(1-$G$12)</f>
        <v>289206.3</v>
      </c>
    </row>
    <row r="18" spans="1:9" ht="15.75">
      <c r="A18" s="150" t="s">
        <v>143</v>
      </c>
      <c r="B18" s="152">
        <f>SUM(B14:B17)</f>
        <v>58361767.759999998</v>
      </c>
      <c r="C18" s="149"/>
      <c r="D18" s="152">
        <f>SUM(D14:D17)</f>
        <v>58361767.759999998</v>
      </c>
      <c r="E18" s="343"/>
      <c r="F18" s="152">
        <f>SUM(F14:F17)</f>
        <v>62292508.689999998</v>
      </c>
      <c r="G18" s="152">
        <f>SUM(G14:G17)</f>
        <v>60327138.229999997</v>
      </c>
    </row>
    <row r="19" spans="1:9" ht="15.75">
      <c r="A19" s="150" t="s">
        <v>144</v>
      </c>
      <c r="B19" s="152">
        <f>B18*0.2</f>
        <v>11672353.550000001</v>
      </c>
      <c r="C19" s="149"/>
      <c r="D19" s="152">
        <f>D18*0.2</f>
        <v>11672353.550000001</v>
      </c>
      <c r="E19" s="152"/>
      <c r="F19" s="152">
        <f>F18*0.2</f>
        <v>12458501.74</v>
      </c>
      <c r="G19" s="344">
        <f>G18*0.2-0.01</f>
        <v>12065427.640000001</v>
      </c>
    </row>
    <row r="20" spans="1:9" ht="15.75">
      <c r="A20" s="150" t="s">
        <v>145</v>
      </c>
      <c r="B20" s="152">
        <f>B18+B19</f>
        <v>70034121.310000002</v>
      </c>
      <c r="C20" s="149"/>
      <c r="D20" s="152">
        <f>D18+D19</f>
        <v>70034121.310000002</v>
      </c>
      <c r="E20" s="152"/>
      <c r="F20" s="152">
        <f>F18+F19</f>
        <v>74751010.430000007</v>
      </c>
      <c r="G20" s="344">
        <f>G18+G19</f>
        <v>72392565.870000005</v>
      </c>
    </row>
    <row r="21" spans="1:9" ht="15.75">
      <c r="A21" s="153"/>
      <c r="B21" s="154"/>
      <c r="C21" s="154"/>
      <c r="D21" s="154"/>
      <c r="E21" s="154"/>
      <c r="F21" s="154"/>
      <c r="G21" s="128"/>
    </row>
    <row r="22" spans="1:9" ht="36" customHeight="1">
      <c r="A22" s="442" t="s">
        <v>162</v>
      </c>
      <c r="B22" s="442"/>
      <c r="C22" s="345">
        <v>1</v>
      </c>
      <c r="D22" s="146"/>
      <c r="E22" s="146"/>
      <c r="F22" s="146"/>
      <c r="G22" s="141"/>
    </row>
    <row r="23" spans="1:9" ht="15.75">
      <c r="A23" s="237" t="s">
        <v>146</v>
      </c>
      <c r="B23" s="237"/>
      <c r="C23" s="345"/>
      <c r="D23" s="146"/>
      <c r="E23" s="146"/>
      <c r="F23" s="146"/>
      <c r="G23" s="141"/>
    </row>
    <row r="24" spans="1:9" ht="23.45" customHeight="1">
      <c r="A24" s="426" t="s">
        <v>465</v>
      </c>
      <c r="B24" s="426"/>
      <c r="C24" s="426"/>
      <c r="D24" s="426"/>
      <c r="E24" s="426"/>
      <c r="F24" s="426"/>
      <c r="G24" s="141"/>
    </row>
    <row r="25" spans="1:9" ht="23.45" customHeight="1">
      <c r="A25" s="346"/>
      <c r="B25" s="346"/>
      <c r="C25" s="346"/>
      <c r="D25" s="346"/>
      <c r="E25" s="346"/>
      <c r="F25" s="346"/>
      <c r="G25" s="141"/>
    </row>
    <row r="26" spans="1:9" ht="15.75">
      <c r="A26" s="427" t="s">
        <v>466</v>
      </c>
      <c r="B26" s="427"/>
      <c r="C26" s="427"/>
      <c r="D26" s="427"/>
      <c r="E26" s="141"/>
      <c r="F26" s="141"/>
      <c r="G26" s="141"/>
    </row>
    <row r="27" spans="1:9" ht="15.75">
      <c r="A27" s="236"/>
      <c r="B27" s="236"/>
      <c r="C27" s="236"/>
      <c r="D27" s="236"/>
      <c r="E27" s="141"/>
      <c r="F27" s="141"/>
      <c r="G27" s="141"/>
    </row>
    <row r="28" spans="1:9">
      <c r="A28" s="428" t="s">
        <v>478</v>
      </c>
      <c r="B28" s="428"/>
      <c r="C28" s="428"/>
      <c r="D28" s="428"/>
      <c r="E28" s="428"/>
      <c r="F28" s="352">
        <v>44835</v>
      </c>
      <c r="H28" s="352">
        <v>44926</v>
      </c>
      <c r="I28" t="s">
        <v>468</v>
      </c>
    </row>
    <row r="29" spans="1:9" ht="15.75">
      <c r="A29" s="431" t="s">
        <v>467</v>
      </c>
      <c r="B29" s="432"/>
      <c r="C29" s="432"/>
      <c r="D29" s="432"/>
      <c r="E29" s="433"/>
      <c r="F29" s="358">
        <f>ROUNDUP((F31-F30)/30.5,1)</f>
        <v>15.5</v>
      </c>
      <c r="H29" s="352">
        <v>44927</v>
      </c>
      <c r="I29" t="s">
        <v>469</v>
      </c>
    </row>
    <row r="30" spans="1:9" ht="15.75">
      <c r="A30" s="431" t="s">
        <v>147</v>
      </c>
      <c r="B30" s="432"/>
      <c r="C30" s="432"/>
      <c r="D30" s="432"/>
      <c r="E30" s="433"/>
      <c r="F30" s="352">
        <v>44885</v>
      </c>
      <c r="H30" s="352">
        <v>45291</v>
      </c>
      <c r="I30" t="s">
        <v>482</v>
      </c>
    </row>
    <row r="31" spans="1:9" ht="15.75">
      <c r="A31" s="431" t="s">
        <v>148</v>
      </c>
      <c r="B31" s="432"/>
      <c r="C31" s="432"/>
      <c r="D31" s="432"/>
      <c r="E31" s="433"/>
      <c r="F31" s="352">
        <v>45355</v>
      </c>
      <c r="H31" s="352">
        <v>45292</v>
      </c>
      <c r="I31" t="s">
        <v>483</v>
      </c>
    </row>
    <row r="32" spans="1:9" ht="15.75">
      <c r="A32" s="417" t="s">
        <v>470</v>
      </c>
      <c r="B32" s="417"/>
      <c r="C32" s="417"/>
      <c r="D32" s="417"/>
      <c r="E32" s="417"/>
      <c r="F32" s="353">
        <f>(H28-F30)/30.5/F29</f>
        <v>0.09</v>
      </c>
    </row>
    <row r="33" spans="1:6" ht="15.75">
      <c r="A33" s="417" t="s">
        <v>471</v>
      </c>
      <c r="B33" s="417"/>
      <c r="C33" s="417"/>
      <c r="D33" s="417"/>
      <c r="E33" s="417"/>
      <c r="F33" s="353">
        <f>12/F29</f>
        <v>0.77</v>
      </c>
    </row>
    <row r="34" spans="1:6" ht="15.75">
      <c r="A34" s="417" t="s">
        <v>479</v>
      </c>
      <c r="B34" s="417"/>
      <c r="C34" s="417"/>
      <c r="D34" s="417"/>
      <c r="E34" s="417"/>
      <c r="F34" s="353">
        <f>1-F32-F33</f>
        <v>0.14000000000000001</v>
      </c>
    </row>
    <row r="35" spans="1:6" ht="35.25" customHeight="1">
      <c r="A35" s="418" t="s">
        <v>484</v>
      </c>
      <c r="B35" s="419"/>
      <c r="C35" s="419"/>
      <c r="D35" s="419"/>
      <c r="E35" s="420"/>
      <c r="F35" s="354">
        <v>1.139</v>
      </c>
    </row>
    <row r="36" spans="1:6" ht="15.75">
      <c r="A36" s="351" t="s">
        <v>472</v>
      </c>
      <c r="B36" s="351"/>
      <c r="C36" s="351"/>
      <c r="D36" s="347">
        <f>F35</f>
        <v>1.139</v>
      </c>
      <c r="E36" s="348" t="s">
        <v>473</v>
      </c>
      <c r="F36" s="355">
        <f>F35^(1/12)</f>
        <v>1.0109049000000001</v>
      </c>
    </row>
    <row r="37" spans="1:6" ht="33" customHeight="1">
      <c r="A37" s="421" t="s">
        <v>485</v>
      </c>
      <c r="B37" s="421"/>
      <c r="C37" s="421"/>
      <c r="D37" s="421"/>
      <c r="E37" s="421"/>
      <c r="F37" s="354">
        <v>1.0589999999999999</v>
      </c>
    </row>
    <row r="38" spans="1:6" ht="15.75">
      <c r="A38" s="422" t="s">
        <v>474</v>
      </c>
      <c r="B38" s="422"/>
      <c r="C38" s="422"/>
      <c r="D38" s="347">
        <f>F37</f>
        <v>1.0589999999999999</v>
      </c>
      <c r="E38" s="348" t="s">
        <v>473</v>
      </c>
      <c r="F38" s="355">
        <f>F37^(1/12)</f>
        <v>1.0047885000000001</v>
      </c>
    </row>
    <row r="39" spans="1:6" ht="33" customHeight="1">
      <c r="A39" s="421" t="s">
        <v>486</v>
      </c>
      <c r="B39" s="421"/>
      <c r="C39" s="421"/>
      <c r="D39" s="421"/>
      <c r="E39" s="421"/>
      <c r="F39" s="354">
        <v>1.0529999999999999</v>
      </c>
    </row>
    <row r="40" spans="1:6" ht="15.75">
      <c r="A40" s="422" t="s">
        <v>480</v>
      </c>
      <c r="B40" s="422"/>
      <c r="C40" s="422"/>
      <c r="D40" s="347">
        <f>F39</f>
        <v>1.0529999999999999</v>
      </c>
      <c r="E40" s="348" t="s">
        <v>473</v>
      </c>
      <c r="F40" s="355">
        <f>F39^(1/12)</f>
        <v>1.0043129</v>
      </c>
    </row>
    <row r="41" spans="1:6" ht="15.75">
      <c r="A41" s="356" t="s">
        <v>475</v>
      </c>
      <c r="B41" s="356"/>
      <c r="C41" s="423" t="str">
        <f>CONCATENATE("(",F36,"^",ROUNDUP((F30-F28)/30.5,1),"+",F36,"^",ROUNDUP((H28-F28)/30.5,1),")","/2")</f>
        <v>(1,0109049^1,7+1,0109049^3)/2</v>
      </c>
      <c r="D41" s="424"/>
      <c r="E41" s="425"/>
      <c r="F41" s="357">
        <f>(F36^ROUNDUP((F30-F28)/30.5,1)+F36^ROUNDUP((H28-F28)/30.5,1))/2</f>
        <v>1.0258408999999999</v>
      </c>
    </row>
    <row r="42" spans="1:6" ht="40.5" customHeight="1">
      <c r="A42" s="356" t="s">
        <v>476</v>
      </c>
      <c r="B42" s="356"/>
      <c r="C42" s="423" t="str">
        <f>CONCATENATE(F36,"^",ROUND((H29-F28)/30.5,1),"*","(",F38,"^1","+",F38,"^12",")","/2")</f>
        <v>1,0109049^3*(1,0047885^1+1,0047885^12)/2</v>
      </c>
      <c r="D42" s="424"/>
      <c r="E42" s="425"/>
      <c r="F42" s="357">
        <f>F36^ROUND((H29-F28)/30.5,1)*(F38^1+F38^12)/"2"</f>
        <v>1.0660217000000001</v>
      </c>
    </row>
    <row r="43" spans="1:6" ht="40.5" customHeight="1">
      <c r="A43" s="356" t="s">
        <v>481</v>
      </c>
      <c r="B43" s="356"/>
      <c r="C43" s="423" t="str">
        <f>CONCATENATE(F36,"^",ROUND((H28-F28)/30.5,1),"*",F38,"^12*(",F40,"^1+",F40,"^",ROUND((F31-H31)/30.5,1),")/2")</f>
        <v>1,0109049^3*1,0047885^12*(1,0043129^1+1,0043129^2,1)/2</v>
      </c>
      <c r="D43" s="424"/>
      <c r="E43" s="425"/>
      <c r="F43" s="357">
        <f>F36^ROUND((H28-F28)/30.5,1)*F38^12*(F40^1+F40^ROUND(((F31-H31)/30.5),1))/"2"</f>
        <v>1.1013491</v>
      </c>
    </row>
    <row r="44" spans="1:6" ht="34.5" customHeight="1">
      <c r="A44" s="429" t="s">
        <v>477</v>
      </c>
      <c r="B44" s="430"/>
      <c r="C44" s="423" t="str">
        <f>CONCATENATE(F32,"*",F41,"+",F33,"*",F42,"+",F34,"*",F43)</f>
        <v>0,09*1,0258409+0,77*1,0660217+0,14*1,1013491</v>
      </c>
      <c r="D44" s="424"/>
      <c r="E44" s="425"/>
      <c r="F44" s="349">
        <f>F32*F41+F33*F42+F34*F43</f>
        <v>1.0673512999999999</v>
      </c>
    </row>
  </sheetData>
  <mergeCells count="30">
    <mergeCell ref="A22:B22"/>
    <mergeCell ref="A6:G6"/>
    <mergeCell ref="A1:G1"/>
    <mergeCell ref="B2:G2"/>
    <mergeCell ref="B3:G3"/>
    <mergeCell ref="A11:A12"/>
    <mergeCell ref="B11:B12"/>
    <mergeCell ref="C11:C12"/>
    <mergeCell ref="D11:D12"/>
    <mergeCell ref="E11:E12"/>
    <mergeCell ref="F11:F12"/>
    <mergeCell ref="C42:E42"/>
    <mergeCell ref="C43:E43"/>
    <mergeCell ref="A44:B44"/>
    <mergeCell ref="C44:E44"/>
    <mergeCell ref="A29:E29"/>
    <mergeCell ref="A30:E30"/>
    <mergeCell ref="A31:E31"/>
    <mergeCell ref="A32:E32"/>
    <mergeCell ref="A34:E34"/>
    <mergeCell ref="A40:C40"/>
    <mergeCell ref="C41:E41"/>
    <mergeCell ref="A24:F24"/>
    <mergeCell ref="A26:D26"/>
    <mergeCell ref="A28:E28"/>
    <mergeCell ref="A33:E33"/>
    <mergeCell ref="A35:E35"/>
    <mergeCell ref="A37:E37"/>
    <mergeCell ref="A38:C38"/>
    <mergeCell ref="A39:E39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6"/>
  <sheetViews>
    <sheetView topLeftCell="A4" zoomScale="90" zoomScaleNormal="90" zoomScaleSheetLayoutView="85" workbookViewId="0">
      <selection activeCell="G20" sqref="G20"/>
    </sheetView>
  </sheetViews>
  <sheetFormatPr defaultColWidth="8.7109375" defaultRowHeight="12.75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>
      <c r="A1" s="155"/>
      <c r="B1" s="155"/>
      <c r="C1" s="155"/>
      <c r="D1" s="155"/>
      <c r="E1" s="155"/>
      <c r="F1" s="155"/>
      <c r="G1" s="155"/>
    </row>
    <row r="2" spans="1:10" ht="15.75">
      <c r="A2" s="443" t="s">
        <v>0</v>
      </c>
      <c r="B2" s="443"/>
      <c r="C2" s="443"/>
      <c r="D2" s="443"/>
      <c r="E2" s="443"/>
      <c r="F2" s="443"/>
      <c r="G2" s="443"/>
    </row>
    <row r="3" spans="1:10" ht="15.75">
      <c r="A3" s="443" t="s">
        <v>6</v>
      </c>
      <c r="B3" s="443"/>
      <c r="C3" s="443"/>
      <c r="D3" s="443"/>
      <c r="E3" s="443"/>
      <c r="F3" s="443"/>
      <c r="G3" s="443"/>
    </row>
    <row r="4" spans="1:10" ht="15.75">
      <c r="A4" s="155"/>
      <c r="B4" s="155"/>
      <c r="C4" s="155"/>
      <c r="D4" s="155"/>
      <c r="E4" s="155"/>
      <c r="F4" s="155"/>
      <c r="G4" s="155"/>
    </row>
    <row r="5" spans="1:10" ht="72.75" customHeight="1">
      <c r="A5" s="444" t="s">
        <v>7</v>
      </c>
      <c r="B5" s="445"/>
      <c r="C5" s="449" t="s">
        <v>459</v>
      </c>
      <c r="D5" s="449"/>
      <c r="E5" s="449"/>
      <c r="F5" s="449"/>
      <c r="G5" s="449"/>
      <c r="H5" s="15"/>
    </row>
    <row r="6" spans="1:10" s="2" customFormat="1" ht="35.25" customHeight="1">
      <c r="A6" s="448" t="s">
        <v>8</v>
      </c>
      <c r="B6" s="448"/>
      <c r="C6" s="446"/>
      <c r="D6" s="446"/>
      <c r="E6" s="447"/>
      <c r="F6" s="447"/>
      <c r="G6" s="447"/>
    </row>
    <row r="7" spans="1:10" ht="29.25" customHeight="1">
      <c r="A7" s="448" t="s">
        <v>1</v>
      </c>
      <c r="B7" s="448"/>
      <c r="C7" s="446" t="s">
        <v>309</v>
      </c>
      <c r="D7" s="446"/>
      <c r="E7" s="447"/>
      <c r="F7" s="447"/>
      <c r="G7" s="447"/>
    </row>
    <row r="8" spans="1:10" ht="15.75">
      <c r="A8" s="156"/>
      <c r="B8" s="157"/>
      <c r="C8" s="156"/>
      <c r="D8" s="156"/>
      <c r="E8" s="156"/>
      <c r="F8" s="156"/>
      <c r="G8" s="158" t="s">
        <v>5</v>
      </c>
    </row>
    <row r="9" spans="1:10" ht="15.75">
      <c r="A9" s="450" t="s">
        <v>2</v>
      </c>
      <c r="B9" s="450" t="s">
        <v>3</v>
      </c>
      <c r="C9" s="450" t="s">
        <v>9</v>
      </c>
      <c r="D9" s="450" t="s">
        <v>46</v>
      </c>
      <c r="E9" s="457" t="s">
        <v>96</v>
      </c>
      <c r="F9" s="457"/>
      <c r="G9" s="457"/>
      <c r="H9" s="454" t="s">
        <v>95</v>
      </c>
    </row>
    <row r="10" spans="1:10" ht="34.5" customHeight="1">
      <c r="A10" s="456"/>
      <c r="B10" s="456"/>
      <c r="C10" s="456"/>
      <c r="D10" s="451"/>
      <c r="E10" s="159" t="s">
        <v>10</v>
      </c>
      <c r="F10" s="159" t="s">
        <v>11</v>
      </c>
      <c r="G10" s="159" t="s">
        <v>12</v>
      </c>
      <c r="H10" s="455"/>
    </row>
    <row r="11" spans="1:10" ht="15.75">
      <c r="A11" s="160">
        <v>1</v>
      </c>
      <c r="B11" s="160">
        <v>2</v>
      </c>
      <c r="C11" s="160"/>
      <c r="D11" s="160"/>
      <c r="E11" s="160">
        <v>4</v>
      </c>
      <c r="F11" s="160">
        <v>5</v>
      </c>
      <c r="G11" s="160">
        <v>6</v>
      </c>
      <c r="H11" s="94">
        <v>7</v>
      </c>
    </row>
    <row r="12" spans="1:10" ht="15.75">
      <c r="A12" s="461" t="s">
        <v>13</v>
      </c>
      <c r="B12" s="462"/>
      <c r="C12" s="462"/>
      <c r="D12" s="462"/>
      <c r="E12" s="462"/>
      <c r="F12" s="462"/>
      <c r="G12" s="463"/>
      <c r="H12" s="95"/>
    </row>
    <row r="13" spans="1:10" ht="32.25" customHeight="1">
      <c r="A13" s="161" t="s">
        <v>4</v>
      </c>
      <c r="B13" s="229" t="s">
        <v>123</v>
      </c>
      <c r="C13" s="162" t="s">
        <v>110</v>
      </c>
      <c r="D13" s="161" t="s">
        <v>130</v>
      </c>
      <c r="E13" s="204">
        <f>G13</f>
        <v>4831744</v>
      </c>
      <c r="F13" s="163"/>
      <c r="G13" s="202">
        <f>'Сводная изыскания'!C5</f>
        <v>4831744</v>
      </c>
      <c r="H13" s="95"/>
      <c r="J13" s="116"/>
    </row>
    <row r="14" spans="1:10" s="100" customFormat="1" ht="36.6" customHeight="1">
      <c r="A14" s="161" t="s">
        <v>122</v>
      </c>
      <c r="B14" s="229" t="s">
        <v>124</v>
      </c>
      <c r="C14" s="162" t="s">
        <v>110</v>
      </c>
      <c r="D14" s="161" t="s">
        <v>129</v>
      </c>
      <c r="E14" s="204">
        <f t="shared" ref="E14:E17" si="0">G14</f>
        <v>28153301.52</v>
      </c>
      <c r="F14" s="164"/>
      <c r="G14" s="205">
        <f>'Сводная изыскания'!C6</f>
        <v>28153301.52</v>
      </c>
      <c r="H14" s="95"/>
      <c r="J14" s="116"/>
    </row>
    <row r="15" spans="1:10" s="100" customFormat="1" ht="36.6" customHeight="1">
      <c r="A15" s="161" t="s">
        <v>127</v>
      </c>
      <c r="B15" s="229" t="s">
        <v>166</v>
      </c>
      <c r="C15" s="162" t="s">
        <v>110</v>
      </c>
      <c r="D15" s="161" t="s">
        <v>131</v>
      </c>
      <c r="E15" s="204">
        <f t="shared" si="0"/>
        <v>8788734.1699999999</v>
      </c>
      <c r="F15" s="164"/>
      <c r="G15" s="205">
        <f>'Сводная изыскания'!C7</f>
        <v>8788734.1699999999</v>
      </c>
      <c r="H15" s="95"/>
      <c r="J15" s="116"/>
    </row>
    <row r="16" spans="1:10" s="100" customFormat="1" ht="36.6" customHeight="1">
      <c r="A16" s="161" t="s">
        <v>128</v>
      </c>
      <c r="B16" s="229" t="s">
        <v>125</v>
      </c>
      <c r="C16" s="162" t="s">
        <v>110</v>
      </c>
      <c r="D16" s="161" t="s">
        <v>132</v>
      </c>
      <c r="E16" s="204">
        <f t="shared" si="0"/>
        <v>867910.87</v>
      </c>
      <c r="F16" s="164"/>
      <c r="G16" s="205">
        <f>'Сводная изыскания'!C8</f>
        <v>867910.87</v>
      </c>
      <c r="H16" s="95"/>
      <c r="J16" s="116"/>
    </row>
    <row r="17" spans="1:10" s="100" customFormat="1" ht="36.6" customHeight="1">
      <c r="A17" s="161" t="s">
        <v>171</v>
      </c>
      <c r="B17" s="229" t="s">
        <v>126</v>
      </c>
      <c r="C17" s="162" t="s">
        <v>110</v>
      </c>
      <c r="D17" s="161" t="s">
        <v>167</v>
      </c>
      <c r="E17" s="204">
        <f t="shared" si="0"/>
        <v>603798.48</v>
      </c>
      <c r="F17" s="164"/>
      <c r="G17" s="205">
        <f>'Сводная изыскания'!C9</f>
        <v>603798.48</v>
      </c>
      <c r="H17" s="95"/>
      <c r="J17" s="116"/>
    </row>
    <row r="18" spans="1:10" s="100" customFormat="1" ht="36.6" customHeight="1">
      <c r="A18" s="161" t="s">
        <v>495</v>
      </c>
      <c r="B18" s="229" t="s">
        <v>494</v>
      </c>
      <c r="C18" s="162" t="s">
        <v>110</v>
      </c>
      <c r="D18" s="161" t="s">
        <v>496</v>
      </c>
      <c r="E18" s="204">
        <f>'Сводная изыскания'!C10</f>
        <v>847275.18</v>
      </c>
      <c r="F18" s="164"/>
      <c r="G18" s="205">
        <f>E18</f>
        <v>847275.18</v>
      </c>
      <c r="H18" s="95"/>
      <c r="J18" s="116"/>
    </row>
    <row r="19" spans="1:10" s="100" customFormat="1" ht="36.6" customHeight="1">
      <c r="A19" s="159"/>
      <c r="B19" s="221" t="s">
        <v>12</v>
      </c>
      <c r="C19" s="160"/>
      <c r="D19" s="159"/>
      <c r="E19" s="222">
        <f>SUM(E13:E18)</f>
        <v>44092764.219999999</v>
      </c>
      <c r="F19" s="223"/>
      <c r="G19" s="224">
        <f>SUM(G13:G18)</f>
        <v>44092764.219999999</v>
      </c>
      <c r="H19" s="95"/>
      <c r="J19" s="116"/>
    </row>
    <row r="20" spans="1:10" ht="25.5" customHeight="1">
      <c r="A20" s="458" t="s">
        <v>14</v>
      </c>
      <c r="B20" s="459"/>
      <c r="C20" s="459"/>
      <c r="D20" s="459"/>
      <c r="E20" s="459"/>
      <c r="F20" s="460"/>
      <c r="G20" s="206">
        <f>G19</f>
        <v>44092764.219999999</v>
      </c>
      <c r="H20" s="95"/>
      <c r="J20" s="117"/>
    </row>
    <row r="21" spans="1:10" ht="25.5" customHeight="1">
      <c r="A21" s="452" t="s">
        <v>116</v>
      </c>
      <c r="B21" s="453"/>
      <c r="C21" s="453"/>
      <c r="D21" s="453"/>
      <c r="E21" s="453"/>
      <c r="F21" s="453"/>
      <c r="G21" s="453"/>
      <c r="H21" s="95"/>
    </row>
    <row r="22" spans="1:10" s="100" customFormat="1" ht="29.25" customHeight="1">
      <c r="A22" s="161" t="s">
        <v>118</v>
      </c>
      <c r="B22" s="165" t="s">
        <v>80</v>
      </c>
      <c r="C22" s="162"/>
      <c r="D22" s="161" t="s">
        <v>111</v>
      </c>
      <c r="E22" s="166"/>
      <c r="F22" s="202">
        <f>ПД!E146</f>
        <v>12292122.73</v>
      </c>
      <c r="G22" s="202">
        <f t="shared" ref="G22" si="1">F22</f>
        <v>12292122.73</v>
      </c>
      <c r="H22" s="95"/>
    </row>
    <row r="23" spans="1:10" s="100" customFormat="1" ht="29.25" customHeight="1">
      <c r="A23" s="161" t="s">
        <v>193</v>
      </c>
      <c r="B23" s="165" t="s">
        <v>343</v>
      </c>
      <c r="C23" s="162"/>
      <c r="D23" s="161" t="s">
        <v>344</v>
      </c>
      <c r="E23" s="166"/>
      <c r="F23" s="202">
        <f>ОВОС!E6</f>
        <v>1423198.8</v>
      </c>
      <c r="G23" s="202">
        <f>F23</f>
        <v>1423198.8</v>
      </c>
      <c r="H23" s="95"/>
    </row>
    <row r="24" spans="1:10" s="100" customFormat="1" ht="98.25" customHeight="1">
      <c r="A24" s="161" t="s">
        <v>193</v>
      </c>
      <c r="B24" s="201" t="s">
        <v>196</v>
      </c>
      <c r="C24" s="162" t="s">
        <v>110</v>
      </c>
      <c r="D24" s="161" t="s">
        <v>236</v>
      </c>
      <c r="E24" s="166"/>
      <c r="F24" s="202">
        <f>328677.16/1.2</f>
        <v>273897.63</v>
      </c>
      <c r="G24" s="202">
        <f>F24</f>
        <v>273897.63</v>
      </c>
      <c r="H24" s="95"/>
    </row>
    <row r="25" spans="1:10" s="100" customFormat="1" ht="29.25" customHeight="1">
      <c r="A25" s="458" t="s">
        <v>15</v>
      </c>
      <c r="B25" s="459"/>
      <c r="C25" s="459"/>
      <c r="D25" s="459"/>
      <c r="E25" s="459"/>
      <c r="F25" s="460"/>
      <c r="G25" s="206">
        <f>G22+G23+G24</f>
        <v>13989219.16</v>
      </c>
      <c r="H25" s="95"/>
    </row>
    <row r="26" spans="1:10" s="100" customFormat="1" ht="19.5" customHeight="1">
      <c r="A26" s="167"/>
      <c r="B26" s="167"/>
      <c r="C26" s="167"/>
      <c r="D26" s="167"/>
      <c r="E26" s="167"/>
      <c r="F26" s="167" t="s">
        <v>117</v>
      </c>
      <c r="G26" s="207">
        <f>G20+G25</f>
        <v>58081983.380000003</v>
      </c>
      <c r="H26" s="104"/>
    </row>
  </sheetData>
  <mergeCells count="18">
    <mergeCell ref="A25:F25"/>
    <mergeCell ref="A12:G12"/>
    <mergeCell ref="A20:F20"/>
    <mergeCell ref="D9:D10"/>
    <mergeCell ref="A21:G21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</mergeCells>
  <pageMargins left="0.7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8"/>
  <sheetViews>
    <sheetView topLeftCell="A13" zoomScaleNormal="100" zoomScaleSheetLayoutView="100" workbookViewId="0">
      <selection activeCell="H23" sqref="H23"/>
    </sheetView>
  </sheetViews>
  <sheetFormatPr defaultColWidth="9.140625" defaultRowHeight="15"/>
  <cols>
    <col min="1" max="1" width="5.28515625" style="90" customWidth="1"/>
    <col min="2" max="2" width="35.8554687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>
      <c r="A1" s="168"/>
      <c r="B1" s="169"/>
      <c r="C1" s="170"/>
      <c r="D1" s="170"/>
      <c r="E1" s="170"/>
      <c r="F1" s="169"/>
      <c r="G1" s="169"/>
      <c r="H1" s="171"/>
    </row>
    <row r="2" spans="1:8" ht="15.75">
      <c r="A2" s="484" t="s">
        <v>109</v>
      </c>
      <c r="B2" s="480"/>
      <c r="C2" s="480"/>
      <c r="D2" s="480"/>
      <c r="E2" s="480"/>
      <c r="F2" s="480"/>
      <c r="G2" s="480"/>
      <c r="H2" s="480"/>
    </row>
    <row r="3" spans="1:8" ht="15.75">
      <c r="A3" s="485"/>
      <c r="B3" s="480"/>
      <c r="C3" s="480"/>
      <c r="D3" s="480"/>
      <c r="E3" s="480"/>
      <c r="F3" s="480"/>
      <c r="G3" s="480"/>
      <c r="H3" s="480"/>
    </row>
    <row r="4" spans="1:8" ht="76.5" customHeight="1">
      <c r="A4" s="482" t="s">
        <v>78</v>
      </c>
      <c r="B4" s="480"/>
      <c r="C4" s="486" t="s">
        <v>354</v>
      </c>
      <c r="D4" s="486"/>
      <c r="E4" s="486"/>
      <c r="F4" s="487"/>
      <c r="G4" s="487"/>
      <c r="H4" s="487"/>
    </row>
    <row r="5" spans="1:8" ht="17.25" customHeight="1">
      <c r="A5" s="482" t="s">
        <v>79</v>
      </c>
      <c r="B5" s="480"/>
      <c r="C5" s="481"/>
      <c r="D5" s="481"/>
      <c r="E5" s="481"/>
      <c r="F5" s="480"/>
      <c r="G5" s="480"/>
      <c r="H5" s="480"/>
    </row>
    <row r="6" spans="1:8" ht="30" customHeight="1">
      <c r="A6" s="479" t="s">
        <v>81</v>
      </c>
      <c r="B6" s="480"/>
      <c r="C6" s="481" t="s">
        <v>87</v>
      </c>
      <c r="D6" s="481"/>
      <c r="E6" s="481"/>
      <c r="F6" s="480"/>
      <c r="G6" s="480"/>
      <c r="H6" s="480"/>
    </row>
    <row r="7" spans="1:8" ht="15.75">
      <c r="A7" s="482" t="s">
        <v>82</v>
      </c>
      <c r="B7" s="480"/>
      <c r="C7" s="483"/>
      <c r="D7" s="483"/>
      <c r="E7" s="483"/>
      <c r="F7" s="480"/>
      <c r="G7" s="480"/>
      <c r="H7" s="480"/>
    </row>
    <row r="8" spans="1:8" ht="15.75">
      <c r="A8" s="482" t="s">
        <v>83</v>
      </c>
      <c r="B8" s="480"/>
      <c r="C8" s="483" t="s">
        <v>309</v>
      </c>
      <c r="D8" s="483"/>
      <c r="E8" s="483"/>
      <c r="F8" s="480"/>
      <c r="G8" s="480"/>
      <c r="H8" s="480"/>
    </row>
    <row r="9" spans="1:8" ht="15.75">
      <c r="A9" s="168"/>
      <c r="B9" s="169"/>
      <c r="C9" s="170"/>
      <c r="D9" s="170"/>
      <c r="E9" s="170"/>
      <c r="F9" s="169"/>
      <c r="G9" s="169"/>
      <c r="H9" s="171"/>
    </row>
    <row r="10" spans="1:8" ht="94.5">
      <c r="A10" s="172" t="s">
        <v>2</v>
      </c>
      <c r="B10" s="172" t="s">
        <v>35</v>
      </c>
      <c r="C10" s="467" t="s">
        <v>84</v>
      </c>
      <c r="D10" s="468"/>
      <c r="E10" s="468"/>
      <c r="F10" s="172" t="s">
        <v>36</v>
      </c>
      <c r="G10" s="172" t="s">
        <v>85</v>
      </c>
      <c r="H10" s="173" t="s">
        <v>86</v>
      </c>
    </row>
    <row r="11" spans="1:8" ht="15" customHeight="1">
      <c r="A11" s="469">
        <v>1</v>
      </c>
      <c r="B11" s="471" t="s">
        <v>456</v>
      </c>
      <c r="C11" s="473"/>
      <c r="D11" s="474"/>
      <c r="E11" s="475"/>
      <c r="F11" s="174"/>
      <c r="G11" s="476"/>
      <c r="H11" s="464"/>
    </row>
    <row r="12" spans="1:8" ht="31.5">
      <c r="A12" s="470"/>
      <c r="B12" s="472"/>
      <c r="C12" s="175" t="s">
        <v>421</v>
      </c>
      <c r="D12" s="226">
        <f>'Сводная изыскания'!C11</f>
        <v>44092764.219999999</v>
      </c>
      <c r="E12" s="176" t="s">
        <v>89</v>
      </c>
      <c r="F12" s="177"/>
      <c r="G12" s="477"/>
      <c r="H12" s="465"/>
    </row>
    <row r="13" spans="1:8" ht="15.75">
      <c r="A13" s="470"/>
      <c r="B13" s="472"/>
      <c r="C13" s="175" t="s">
        <v>422</v>
      </c>
      <c r="D13" s="178">
        <v>5.12</v>
      </c>
      <c r="E13" s="179"/>
      <c r="F13" s="177"/>
      <c r="G13" s="477"/>
      <c r="H13" s="465"/>
    </row>
    <row r="14" spans="1:8" ht="31.5">
      <c r="A14" s="470"/>
      <c r="B14" s="472"/>
      <c r="C14" s="175" t="s">
        <v>133</v>
      </c>
      <c r="D14" s="226">
        <f>D12/D13</f>
        <v>8611868.0099999998</v>
      </c>
      <c r="E14" s="176" t="s">
        <v>89</v>
      </c>
      <c r="F14" s="177"/>
      <c r="G14" s="477"/>
      <c r="H14" s="465"/>
    </row>
    <row r="15" spans="1:8" ht="15" customHeight="1">
      <c r="A15" s="469">
        <v>2</v>
      </c>
      <c r="B15" s="471" t="s">
        <v>80</v>
      </c>
      <c r="C15" s="473"/>
      <c r="D15" s="474"/>
      <c r="E15" s="475"/>
      <c r="F15" s="174"/>
      <c r="G15" s="477"/>
      <c r="H15" s="465"/>
    </row>
    <row r="16" spans="1:8" ht="32.450000000000003" customHeight="1">
      <c r="A16" s="470"/>
      <c r="B16" s="472"/>
      <c r="C16" s="175" t="s">
        <v>423</v>
      </c>
      <c r="D16" s="283">
        <f>'Cводная смета ПИР'!G22+'Cводная смета ПИР'!G23</f>
        <v>13715321.529999999</v>
      </c>
      <c r="E16" s="176" t="s">
        <v>89</v>
      </c>
      <c r="F16" s="177"/>
      <c r="G16" s="477"/>
      <c r="H16" s="465"/>
    </row>
    <row r="17" spans="1:15" ht="25.9" customHeight="1">
      <c r="A17" s="470"/>
      <c r="B17" s="472"/>
      <c r="C17" s="175" t="s">
        <v>422</v>
      </c>
      <c r="D17" s="280">
        <v>5.07</v>
      </c>
      <c r="E17" s="179"/>
      <c r="F17" s="177"/>
      <c r="G17" s="477"/>
      <c r="H17" s="465"/>
    </row>
    <row r="18" spans="1:15" ht="31.5">
      <c r="A18" s="470"/>
      <c r="B18" s="472"/>
      <c r="C18" s="175" t="s">
        <v>134</v>
      </c>
      <c r="D18" s="226">
        <f>D16/D17</f>
        <v>2705191.62</v>
      </c>
      <c r="E18" s="176" t="s">
        <v>89</v>
      </c>
      <c r="F18" s="177"/>
      <c r="G18" s="478"/>
      <c r="H18" s="466"/>
      <c r="O18" s="89" t="s">
        <v>93</v>
      </c>
    </row>
    <row r="19" spans="1:15" ht="39.75" customHeight="1">
      <c r="A19" s="180"/>
      <c r="B19" s="181"/>
      <c r="C19" s="182" t="s">
        <v>94</v>
      </c>
      <c r="D19" s="227">
        <f>D14+D18</f>
        <v>11317059.630000001</v>
      </c>
      <c r="E19" s="183" t="s">
        <v>89</v>
      </c>
      <c r="F19" s="184"/>
      <c r="G19" s="323" t="s">
        <v>235</v>
      </c>
      <c r="H19" s="185"/>
    </row>
    <row r="20" spans="1:15" ht="66.75" customHeight="1">
      <c r="A20" s="186"/>
      <c r="B20" s="187" t="s">
        <v>88</v>
      </c>
      <c r="C20" s="188" t="s">
        <v>90</v>
      </c>
      <c r="D20" s="200">
        <v>6.1499999999999999E-2</v>
      </c>
      <c r="E20" s="189"/>
      <c r="F20" s="190"/>
      <c r="G20" s="191"/>
      <c r="H20" s="228">
        <f>D19*D20</f>
        <v>695999.17</v>
      </c>
    </row>
    <row r="21" spans="1:15" ht="115.5" customHeight="1">
      <c r="A21" s="324"/>
      <c r="B21" s="325"/>
      <c r="C21" s="326" t="s">
        <v>457</v>
      </c>
      <c r="D21" s="327">
        <v>6.18</v>
      </c>
      <c r="E21" s="328"/>
      <c r="F21" s="329"/>
      <c r="G21" s="330"/>
      <c r="H21" s="331">
        <f>H20*D21</f>
        <v>4301274.87</v>
      </c>
    </row>
    <row r="22" spans="1:15" ht="83.25" customHeight="1">
      <c r="A22" s="332"/>
      <c r="B22" s="333"/>
      <c r="C22" s="238" t="s">
        <v>458</v>
      </c>
      <c r="D22" s="334">
        <v>1.0676000000000001</v>
      </c>
      <c r="E22" s="335"/>
      <c r="F22" s="335"/>
      <c r="G22" s="335"/>
      <c r="H22" s="204">
        <f>H21*D22</f>
        <v>4592041.05</v>
      </c>
    </row>
    <row r="23" spans="1:15" ht="15.75">
      <c r="A23" s="361"/>
      <c r="B23" s="362"/>
      <c r="C23" s="362" t="s">
        <v>487</v>
      </c>
      <c r="D23" s="362"/>
      <c r="E23" s="362"/>
      <c r="F23" s="362"/>
      <c r="G23" s="362"/>
      <c r="H23" s="363">
        <f>H22*1.2</f>
        <v>5510449.2599999998</v>
      </c>
    </row>
    <row r="24" spans="1:15">
      <c r="A24" s="105"/>
      <c r="B24" s="106"/>
      <c r="C24" s="106"/>
      <c r="D24" s="114"/>
      <c r="E24" s="106"/>
      <c r="F24" s="106"/>
      <c r="G24" s="106"/>
      <c r="H24" s="107"/>
    </row>
    <row r="25" spans="1:15">
      <c r="A25" s="105"/>
      <c r="B25" s="282" t="s">
        <v>424</v>
      </c>
      <c r="C25" s="282" t="s">
        <v>425</v>
      </c>
      <c r="D25" s="106"/>
      <c r="E25" s="106"/>
      <c r="F25" s="106"/>
      <c r="G25" s="106"/>
      <c r="H25" s="107"/>
    </row>
    <row r="26" spans="1:15">
      <c r="A26" s="105"/>
      <c r="B26" s="282" t="s">
        <v>426</v>
      </c>
      <c r="C26" s="282" t="s">
        <v>427</v>
      </c>
      <c r="D26" s="106"/>
      <c r="E26" s="106"/>
      <c r="F26" s="106"/>
      <c r="G26" s="106"/>
      <c r="H26" s="107"/>
    </row>
    <row r="27" spans="1:15">
      <c r="A27" s="105"/>
      <c r="B27" s="282" t="s">
        <v>428</v>
      </c>
      <c r="C27" s="282">
        <v>33.75</v>
      </c>
      <c r="D27" s="106"/>
      <c r="E27" s="106"/>
      <c r="F27" s="106"/>
      <c r="G27" s="106"/>
      <c r="H27" s="107"/>
    </row>
    <row r="28" spans="1:15">
      <c r="A28" s="105"/>
      <c r="B28" s="282" t="s">
        <v>429</v>
      </c>
      <c r="C28" s="282">
        <v>29.25</v>
      </c>
      <c r="D28" s="106"/>
      <c r="E28" s="106"/>
      <c r="F28" s="106"/>
      <c r="G28" s="106"/>
      <c r="H28" s="107"/>
    </row>
    <row r="29" spans="1:15">
      <c r="A29" s="105"/>
      <c r="B29" s="281" t="s">
        <v>430</v>
      </c>
      <c r="C29" s="281">
        <v>27.3</v>
      </c>
      <c r="D29" s="106"/>
      <c r="E29" s="106"/>
      <c r="F29" s="106"/>
      <c r="G29" s="106"/>
      <c r="H29" s="107"/>
    </row>
    <row r="30" spans="1:15">
      <c r="A30" s="105"/>
      <c r="B30" s="282" t="s">
        <v>431</v>
      </c>
      <c r="C30" s="282">
        <v>20.22</v>
      </c>
      <c r="D30" s="106"/>
      <c r="E30" s="106"/>
      <c r="F30" s="106"/>
      <c r="G30" s="106"/>
      <c r="H30" s="107"/>
    </row>
    <row r="31" spans="1:15">
      <c r="A31" s="105"/>
      <c r="B31" s="282" t="s">
        <v>432</v>
      </c>
      <c r="C31" s="282">
        <v>16.649999999999999</v>
      </c>
      <c r="D31" s="106"/>
      <c r="E31" s="106"/>
      <c r="F31" s="106"/>
      <c r="G31" s="106"/>
      <c r="H31" s="107"/>
    </row>
    <row r="32" spans="1:15">
      <c r="A32" s="105"/>
      <c r="B32" s="281" t="s">
        <v>433</v>
      </c>
      <c r="C32" s="281">
        <v>12.69</v>
      </c>
      <c r="D32" s="106"/>
      <c r="E32" s="106"/>
      <c r="F32" s="106"/>
      <c r="G32" s="106"/>
      <c r="H32" s="107"/>
    </row>
    <row r="33" spans="1:8">
      <c r="A33" s="105"/>
      <c r="B33" s="279" t="s">
        <v>434</v>
      </c>
      <c r="C33" s="279">
        <v>11.88</v>
      </c>
      <c r="D33" s="106"/>
      <c r="E33" s="106"/>
      <c r="F33" s="106"/>
      <c r="G33" s="106"/>
      <c r="H33" s="107"/>
    </row>
    <row r="34" spans="1:8">
      <c r="A34" s="105"/>
      <c r="B34" s="281" t="s">
        <v>435</v>
      </c>
      <c r="C34" s="281">
        <v>10.98</v>
      </c>
      <c r="D34" s="106"/>
      <c r="E34" s="106"/>
      <c r="F34" s="106"/>
      <c r="G34" s="106"/>
      <c r="H34" s="107"/>
    </row>
    <row r="35" spans="1:8">
      <c r="A35" s="105"/>
      <c r="B35" s="281" t="s">
        <v>436</v>
      </c>
      <c r="C35" s="281">
        <v>8.77</v>
      </c>
      <c r="D35" s="106"/>
      <c r="E35" s="106"/>
      <c r="F35" s="106"/>
      <c r="G35" s="106"/>
      <c r="H35" s="107"/>
    </row>
    <row r="36" spans="1:8">
      <c r="A36" s="105"/>
      <c r="B36" s="281" t="s">
        <v>437</v>
      </c>
      <c r="C36" s="281">
        <v>7.07</v>
      </c>
      <c r="D36" s="106"/>
      <c r="E36" s="106"/>
      <c r="F36" s="106"/>
      <c r="G36" s="106"/>
      <c r="H36" s="107"/>
    </row>
    <row r="37" spans="1:8">
      <c r="A37" s="105"/>
      <c r="B37" s="360" t="s">
        <v>438</v>
      </c>
      <c r="C37" s="360">
        <v>6.15</v>
      </c>
      <c r="D37" s="106"/>
      <c r="E37" s="106"/>
      <c r="F37" s="106"/>
      <c r="G37" s="106"/>
      <c r="H37" s="107"/>
    </row>
    <row r="38" spans="1:8">
      <c r="A38" s="105"/>
      <c r="B38" s="282" t="s">
        <v>439</v>
      </c>
      <c r="C38" s="282">
        <v>4.76</v>
      </c>
      <c r="D38" s="106"/>
      <c r="E38" s="106"/>
      <c r="F38" s="106"/>
      <c r="G38" s="106"/>
      <c r="H38" s="107"/>
    </row>
    <row r="39" spans="1:8">
      <c r="A39" s="105"/>
      <c r="B39" s="282" t="s">
        <v>440</v>
      </c>
      <c r="C39" s="282">
        <v>4.13</v>
      </c>
      <c r="D39" s="106"/>
      <c r="E39" s="106"/>
      <c r="F39" s="106"/>
      <c r="G39" s="106"/>
      <c r="H39" s="107"/>
    </row>
    <row r="40" spans="1:8">
      <c r="A40" s="105"/>
      <c r="B40" s="282" t="s">
        <v>441</v>
      </c>
      <c r="C40" s="282">
        <v>3.52</v>
      </c>
      <c r="D40" s="106"/>
      <c r="E40" s="106"/>
      <c r="F40" s="106"/>
      <c r="G40" s="106"/>
      <c r="H40" s="107"/>
    </row>
    <row r="41" spans="1:8">
      <c r="A41" s="105"/>
      <c r="B41" s="282" t="s">
        <v>442</v>
      </c>
      <c r="C41" s="282">
        <v>3.06</v>
      </c>
      <c r="D41" s="106"/>
      <c r="E41" s="106"/>
      <c r="F41" s="106"/>
      <c r="G41" s="106"/>
      <c r="H41" s="107"/>
    </row>
    <row r="42" spans="1:8">
      <c r="A42" s="105"/>
      <c r="B42" s="282" t="s">
        <v>443</v>
      </c>
      <c r="C42" s="282">
        <v>2.62</v>
      </c>
      <c r="D42" s="106"/>
      <c r="E42" s="106"/>
      <c r="F42" s="106"/>
      <c r="G42" s="106"/>
      <c r="H42" s="107"/>
    </row>
    <row r="43" spans="1:8">
      <c r="A43" s="105"/>
      <c r="B43" s="282" t="s">
        <v>444</v>
      </c>
      <c r="C43" s="282">
        <v>2.33</v>
      </c>
      <c r="D43" s="106"/>
      <c r="E43" s="106"/>
      <c r="F43" s="106"/>
      <c r="G43" s="106"/>
      <c r="H43" s="107"/>
    </row>
    <row r="44" spans="1:8">
      <c r="A44" s="105"/>
      <c r="B44" s="282" t="s">
        <v>445</v>
      </c>
      <c r="C44" s="282">
        <v>2.0099999999999998</v>
      </c>
      <c r="D44" s="106"/>
      <c r="E44" s="106"/>
      <c r="F44" s="106"/>
      <c r="G44" s="106"/>
      <c r="H44" s="107"/>
    </row>
    <row r="45" spans="1:8">
      <c r="A45" s="105"/>
      <c r="B45" s="282" t="s">
        <v>446</v>
      </c>
      <c r="C45" s="282">
        <v>1.68</v>
      </c>
      <c r="D45" s="106"/>
      <c r="E45" s="106"/>
      <c r="F45" s="106"/>
      <c r="G45" s="106"/>
      <c r="H45" s="107"/>
    </row>
    <row r="46" spans="1:8">
      <c r="A46" s="105"/>
      <c r="B46" s="282" t="s">
        <v>447</v>
      </c>
      <c r="C46" s="282">
        <v>1.56</v>
      </c>
      <c r="D46" s="106"/>
      <c r="E46" s="106"/>
      <c r="F46" s="106"/>
      <c r="G46" s="106"/>
      <c r="H46" s="107"/>
    </row>
    <row r="47" spans="1:8">
      <c r="A47" s="105"/>
      <c r="B47" s="282" t="s">
        <v>448</v>
      </c>
      <c r="C47" s="282">
        <v>1.22</v>
      </c>
      <c r="D47" s="106"/>
      <c r="E47" s="106"/>
      <c r="F47" s="106"/>
      <c r="G47" s="106"/>
      <c r="H47" s="107"/>
    </row>
    <row r="48" spans="1:8">
      <c r="A48" s="105"/>
      <c r="B48" s="282" t="s">
        <v>449</v>
      </c>
      <c r="C48" s="282">
        <v>1.04</v>
      </c>
      <c r="D48" s="106"/>
      <c r="E48" s="106"/>
      <c r="F48" s="106"/>
      <c r="G48" s="106"/>
      <c r="H48" s="107"/>
    </row>
    <row r="49" spans="1:8">
      <c r="A49" s="105"/>
      <c r="B49" s="282" t="s">
        <v>450</v>
      </c>
      <c r="C49" s="282">
        <v>0.9</v>
      </c>
      <c r="D49" s="106"/>
      <c r="E49" s="106"/>
      <c r="F49" s="106"/>
      <c r="G49" s="106"/>
      <c r="H49" s="107"/>
    </row>
    <row r="50" spans="1:8">
      <c r="A50" s="105"/>
      <c r="B50" s="282" t="s">
        <v>451</v>
      </c>
      <c r="C50" s="282">
        <v>0.8</v>
      </c>
      <c r="D50" s="106"/>
      <c r="E50" s="106"/>
      <c r="F50" s="106"/>
      <c r="G50" s="106"/>
      <c r="H50" s="107"/>
    </row>
    <row r="51" spans="1:8">
      <c r="A51" s="105"/>
      <c r="B51" s="282" t="s">
        <v>452</v>
      </c>
      <c r="C51" s="282">
        <v>0.73</v>
      </c>
      <c r="D51" s="106"/>
      <c r="E51" s="106"/>
      <c r="F51" s="106"/>
      <c r="G51" s="106"/>
      <c r="H51" s="107"/>
    </row>
    <row r="52" spans="1:8">
      <c r="A52" s="105"/>
      <c r="B52" s="282" t="s">
        <v>453</v>
      </c>
      <c r="C52" s="282">
        <v>0.66</v>
      </c>
      <c r="D52" s="106"/>
      <c r="E52" s="106"/>
      <c r="F52" s="106"/>
      <c r="G52" s="106"/>
      <c r="H52" s="107"/>
    </row>
    <row r="53" spans="1:8">
      <c r="A53" s="105"/>
      <c r="B53" s="282" t="s">
        <v>454</v>
      </c>
      <c r="C53" s="282">
        <v>0.61</v>
      </c>
      <c r="D53" s="106"/>
      <c r="E53" s="106"/>
      <c r="F53" s="106"/>
      <c r="G53" s="106"/>
      <c r="H53" s="107"/>
    </row>
    <row r="54" spans="1:8">
      <c r="A54" s="105"/>
      <c r="B54" s="282" t="s">
        <v>455</v>
      </c>
      <c r="C54" s="282">
        <v>0.57999999999999996</v>
      </c>
      <c r="D54" s="106"/>
      <c r="E54" s="106"/>
      <c r="F54" s="106"/>
      <c r="G54" s="106"/>
      <c r="H54" s="107"/>
    </row>
    <row r="55" spans="1:8">
      <c r="A55" s="105"/>
      <c r="B55" s="106"/>
      <c r="C55" s="106"/>
      <c r="D55" s="106"/>
      <c r="E55" s="106"/>
      <c r="F55" s="106"/>
      <c r="G55" s="106"/>
      <c r="H55" s="107"/>
    </row>
    <row r="56" spans="1:8">
      <c r="A56" s="105"/>
      <c r="B56" s="106"/>
      <c r="C56" s="106"/>
      <c r="D56" s="106"/>
      <c r="E56" s="106"/>
      <c r="F56" s="106"/>
      <c r="G56" s="106"/>
      <c r="H56" s="107"/>
    </row>
    <row r="57" spans="1:8">
      <c r="A57" s="105"/>
      <c r="B57" s="106"/>
      <c r="C57" s="106"/>
      <c r="D57" s="106"/>
      <c r="E57" s="106"/>
      <c r="F57" s="106"/>
      <c r="G57" s="106"/>
      <c r="H57" s="107"/>
    </row>
    <row r="58" spans="1:8">
      <c r="A58" s="105"/>
      <c r="B58" s="106"/>
      <c r="C58" s="106"/>
      <c r="D58" s="106"/>
      <c r="E58" s="106"/>
      <c r="F58" s="106"/>
      <c r="G58" s="106"/>
      <c r="H58" s="107"/>
    </row>
    <row r="59" spans="1:8">
      <c r="A59" s="105"/>
      <c r="B59" s="106"/>
      <c r="C59" s="106"/>
      <c r="D59" s="106"/>
      <c r="E59" s="106"/>
      <c r="F59" s="106"/>
      <c r="G59" s="106"/>
      <c r="H59" s="107"/>
    </row>
    <row r="60" spans="1:8">
      <c r="A60" s="105"/>
      <c r="B60" s="106"/>
      <c r="C60" s="106"/>
      <c r="D60" s="106"/>
      <c r="E60" s="106"/>
      <c r="F60" s="106"/>
      <c r="G60" s="106"/>
      <c r="H60" s="107"/>
    </row>
    <row r="61" spans="1:8">
      <c r="A61" s="105"/>
      <c r="B61" s="106"/>
      <c r="C61" s="106"/>
      <c r="D61" s="106"/>
      <c r="E61" s="106"/>
      <c r="F61" s="106"/>
      <c r="G61" s="106"/>
      <c r="H61" s="107"/>
    </row>
    <row r="62" spans="1:8">
      <c r="A62" s="105"/>
      <c r="B62" s="106"/>
      <c r="C62" s="106"/>
      <c r="D62" s="106"/>
      <c r="E62" s="106"/>
      <c r="F62" s="106"/>
      <c r="G62" s="106"/>
      <c r="H62" s="107"/>
    </row>
    <row r="63" spans="1:8">
      <c r="A63" s="105"/>
      <c r="B63" s="106"/>
      <c r="C63" s="106"/>
      <c r="D63" s="106"/>
      <c r="E63" s="106"/>
      <c r="F63" s="106"/>
      <c r="G63" s="106"/>
      <c r="H63" s="107"/>
    </row>
    <row r="64" spans="1:8">
      <c r="A64" s="105"/>
      <c r="B64" s="106"/>
      <c r="C64" s="106"/>
      <c r="D64" s="106"/>
      <c r="E64" s="106"/>
      <c r="F64" s="106"/>
      <c r="G64" s="106"/>
      <c r="H64" s="107"/>
    </row>
    <row r="65" spans="1:8">
      <c r="A65" s="105"/>
      <c r="B65" s="106"/>
      <c r="C65" s="106"/>
      <c r="D65" s="106"/>
      <c r="E65" s="106"/>
      <c r="F65" s="106"/>
      <c r="G65" s="106"/>
      <c r="H65" s="107"/>
    </row>
    <row r="66" spans="1:8">
      <c r="A66" s="105"/>
      <c r="B66" s="106"/>
      <c r="C66" s="106"/>
      <c r="D66" s="106"/>
      <c r="E66" s="106"/>
      <c r="F66" s="106"/>
      <c r="G66" s="106"/>
      <c r="H66" s="107"/>
    </row>
    <row r="67" spans="1:8">
      <c r="A67" s="105"/>
      <c r="B67" s="106"/>
      <c r="C67" s="106"/>
      <c r="D67" s="106"/>
      <c r="E67" s="106"/>
      <c r="F67" s="106"/>
      <c r="G67" s="106"/>
      <c r="H67" s="107"/>
    </row>
    <row r="68" spans="1:8">
      <c r="A68" s="105"/>
      <c r="B68" s="106"/>
      <c r="C68" s="106"/>
      <c r="D68" s="106"/>
      <c r="E68" s="106"/>
      <c r="F68" s="106"/>
      <c r="G68" s="106"/>
      <c r="H68" s="107"/>
    </row>
    <row r="69" spans="1:8">
      <c r="A69" s="105"/>
      <c r="B69" s="106"/>
      <c r="C69" s="106"/>
      <c r="D69" s="106"/>
      <c r="E69" s="106"/>
      <c r="F69" s="106"/>
      <c r="G69" s="106"/>
      <c r="H69" s="107"/>
    </row>
    <row r="70" spans="1:8">
      <c r="A70" s="105"/>
      <c r="B70" s="106"/>
      <c r="C70" s="106"/>
      <c r="D70" s="106"/>
      <c r="E70" s="106"/>
      <c r="F70" s="106"/>
      <c r="G70" s="106"/>
      <c r="H70" s="107"/>
    </row>
    <row r="71" spans="1:8">
      <c r="A71" s="105"/>
      <c r="B71" s="106"/>
      <c r="C71" s="106"/>
      <c r="D71" s="106"/>
      <c r="E71" s="106"/>
      <c r="F71" s="106"/>
      <c r="G71" s="106"/>
      <c r="H71" s="107"/>
    </row>
    <row r="72" spans="1:8">
      <c r="A72" s="105"/>
      <c r="B72" s="106"/>
      <c r="C72" s="106"/>
      <c r="D72" s="106"/>
      <c r="E72" s="106"/>
      <c r="F72" s="106"/>
      <c r="G72" s="106"/>
      <c r="H72" s="107"/>
    </row>
    <row r="73" spans="1:8">
      <c r="A73" s="105"/>
      <c r="B73" s="106"/>
      <c r="C73" s="106"/>
      <c r="D73" s="106"/>
      <c r="E73" s="106"/>
      <c r="F73" s="106"/>
      <c r="G73" s="106"/>
      <c r="H73" s="107"/>
    </row>
    <row r="74" spans="1:8">
      <c r="A74" s="105"/>
      <c r="B74" s="106"/>
      <c r="C74" s="106"/>
      <c r="D74" s="106"/>
      <c r="E74" s="106"/>
      <c r="F74" s="106"/>
      <c r="G74" s="106"/>
      <c r="H74" s="107"/>
    </row>
    <row r="75" spans="1:8">
      <c r="A75" s="105"/>
      <c r="B75" s="106"/>
      <c r="C75" s="106"/>
      <c r="D75" s="106"/>
      <c r="E75" s="106"/>
      <c r="F75" s="106"/>
      <c r="G75" s="106"/>
      <c r="H75" s="107"/>
    </row>
    <row r="76" spans="1:8">
      <c r="A76" s="105"/>
      <c r="B76" s="106"/>
      <c r="C76" s="106"/>
      <c r="D76" s="106"/>
      <c r="E76" s="106"/>
      <c r="F76" s="106"/>
      <c r="G76" s="106"/>
      <c r="H76" s="107"/>
    </row>
    <row r="77" spans="1:8">
      <c r="A77" s="105"/>
      <c r="B77" s="106"/>
      <c r="C77" s="106"/>
      <c r="D77" s="106"/>
      <c r="E77" s="106"/>
      <c r="F77" s="106"/>
      <c r="G77" s="106"/>
      <c r="H77" s="107"/>
    </row>
    <row r="78" spans="1:8">
      <c r="A78" s="105"/>
      <c r="B78" s="106"/>
      <c r="C78" s="106"/>
      <c r="D78" s="106"/>
      <c r="E78" s="106"/>
      <c r="F78" s="106"/>
      <c r="G78" s="106"/>
      <c r="H78" s="107"/>
    </row>
    <row r="79" spans="1:8">
      <c r="A79" s="105"/>
      <c r="B79" s="106"/>
      <c r="C79" s="106"/>
      <c r="D79" s="106"/>
      <c r="E79" s="106"/>
      <c r="F79" s="106"/>
      <c r="G79" s="106"/>
      <c r="H79" s="107"/>
    </row>
    <row r="80" spans="1:8">
      <c r="A80" s="105"/>
      <c r="B80" s="106"/>
      <c r="C80" s="106"/>
      <c r="D80" s="106"/>
      <c r="E80" s="106"/>
      <c r="F80" s="106"/>
      <c r="G80" s="106"/>
      <c r="H80" s="107"/>
    </row>
    <row r="81" spans="1:8">
      <c r="A81" s="105"/>
      <c r="B81" s="106"/>
      <c r="C81" s="106"/>
      <c r="D81" s="106"/>
      <c r="E81" s="106"/>
      <c r="F81" s="106"/>
      <c r="G81" s="106"/>
      <c r="H81" s="107"/>
    </row>
    <row r="82" spans="1:8">
      <c r="A82" s="105"/>
      <c r="B82" s="106"/>
      <c r="C82" s="106"/>
      <c r="D82" s="106"/>
      <c r="E82" s="106"/>
      <c r="F82" s="106"/>
      <c r="G82" s="106"/>
      <c r="H82" s="107"/>
    </row>
    <row r="83" spans="1:8">
      <c r="A83" s="105"/>
      <c r="B83" s="106"/>
      <c r="C83" s="106"/>
      <c r="D83" s="106"/>
      <c r="E83" s="106"/>
      <c r="F83" s="106"/>
      <c r="G83" s="106"/>
      <c r="H83" s="107"/>
    </row>
    <row r="84" spans="1:8">
      <c r="A84" s="105"/>
      <c r="B84" s="106"/>
      <c r="C84" s="106"/>
      <c r="D84" s="106"/>
      <c r="E84" s="106"/>
      <c r="F84" s="106"/>
      <c r="G84" s="106"/>
      <c r="H84" s="107"/>
    </row>
    <row r="85" spans="1:8">
      <c r="A85" s="105"/>
      <c r="B85" s="106"/>
      <c r="C85" s="106"/>
      <c r="D85" s="106"/>
      <c r="E85" s="106"/>
      <c r="F85" s="106"/>
      <c r="G85" s="106"/>
      <c r="H85" s="107"/>
    </row>
    <row r="86" spans="1:8">
      <c r="A86" s="105"/>
      <c r="B86" s="106"/>
      <c r="C86" s="106"/>
      <c r="D86" s="106"/>
      <c r="E86" s="106"/>
      <c r="F86" s="106"/>
      <c r="G86" s="106"/>
      <c r="H86" s="107"/>
    </row>
    <row r="87" spans="1:8">
      <c r="A87" s="105"/>
      <c r="B87" s="106"/>
      <c r="C87" s="106"/>
      <c r="D87" s="106"/>
      <c r="E87" s="106"/>
      <c r="F87" s="106"/>
      <c r="G87" s="106"/>
      <c r="H87" s="107"/>
    </row>
    <row r="88" spans="1:8">
      <c r="A88" s="105"/>
      <c r="B88" s="106"/>
      <c r="C88" s="106"/>
      <c r="D88" s="106"/>
      <c r="E88" s="106"/>
      <c r="F88" s="106"/>
      <c r="G88" s="106"/>
      <c r="H88" s="107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5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9"/>
  <sheetViews>
    <sheetView workbookViewId="0">
      <selection activeCell="A3" sqref="A3:F3"/>
    </sheetView>
  </sheetViews>
  <sheetFormatPr defaultColWidth="11.5703125" defaultRowHeight="12.75"/>
  <cols>
    <col min="1" max="1" width="17.28515625" style="239" customWidth="1"/>
    <col min="2" max="2" width="19.28515625" style="239" customWidth="1"/>
    <col min="3" max="3" width="20.85546875" style="239" customWidth="1"/>
    <col min="4" max="5" width="19.7109375" style="239" customWidth="1"/>
    <col min="6" max="6" width="24.85546875" style="239" customWidth="1"/>
    <col min="7" max="8" width="11.5703125" style="239"/>
    <col min="9" max="256" width="11.5703125" style="272"/>
    <col min="257" max="257" width="17.28515625" style="272" customWidth="1"/>
    <col min="258" max="258" width="19.28515625" style="272" customWidth="1"/>
    <col min="259" max="259" width="20.85546875" style="272" customWidth="1"/>
    <col min="260" max="261" width="19.7109375" style="272" customWidth="1"/>
    <col min="262" max="262" width="24.85546875" style="272" customWidth="1"/>
    <col min="263" max="512" width="11.5703125" style="272"/>
    <col min="513" max="513" width="17.28515625" style="272" customWidth="1"/>
    <col min="514" max="514" width="19.28515625" style="272" customWidth="1"/>
    <col min="515" max="515" width="20.85546875" style="272" customWidth="1"/>
    <col min="516" max="517" width="19.7109375" style="272" customWidth="1"/>
    <col min="518" max="518" width="24.85546875" style="272" customWidth="1"/>
    <col min="519" max="768" width="11.5703125" style="272"/>
    <col min="769" max="769" width="17.28515625" style="272" customWidth="1"/>
    <col min="770" max="770" width="19.28515625" style="272" customWidth="1"/>
    <col min="771" max="771" width="20.85546875" style="272" customWidth="1"/>
    <col min="772" max="773" width="19.7109375" style="272" customWidth="1"/>
    <col min="774" max="774" width="24.85546875" style="272" customWidth="1"/>
    <col min="775" max="1024" width="11.5703125" style="272"/>
    <col min="1025" max="1025" width="17.28515625" style="272" customWidth="1"/>
    <col min="1026" max="1026" width="19.28515625" style="272" customWidth="1"/>
    <col min="1027" max="1027" width="20.85546875" style="272" customWidth="1"/>
    <col min="1028" max="1029" width="19.7109375" style="272" customWidth="1"/>
    <col min="1030" max="1030" width="24.85546875" style="272" customWidth="1"/>
    <col min="1031" max="1280" width="11.5703125" style="272"/>
    <col min="1281" max="1281" width="17.28515625" style="272" customWidth="1"/>
    <col min="1282" max="1282" width="19.28515625" style="272" customWidth="1"/>
    <col min="1283" max="1283" width="20.85546875" style="272" customWidth="1"/>
    <col min="1284" max="1285" width="19.7109375" style="272" customWidth="1"/>
    <col min="1286" max="1286" width="24.85546875" style="272" customWidth="1"/>
    <col min="1287" max="1536" width="11.5703125" style="272"/>
    <col min="1537" max="1537" width="17.28515625" style="272" customWidth="1"/>
    <col min="1538" max="1538" width="19.28515625" style="272" customWidth="1"/>
    <col min="1539" max="1539" width="20.85546875" style="272" customWidth="1"/>
    <col min="1540" max="1541" width="19.7109375" style="272" customWidth="1"/>
    <col min="1542" max="1542" width="24.85546875" style="272" customWidth="1"/>
    <col min="1543" max="1792" width="11.5703125" style="272"/>
    <col min="1793" max="1793" width="17.28515625" style="272" customWidth="1"/>
    <col min="1794" max="1794" width="19.28515625" style="272" customWidth="1"/>
    <col min="1795" max="1795" width="20.85546875" style="272" customWidth="1"/>
    <col min="1796" max="1797" width="19.7109375" style="272" customWidth="1"/>
    <col min="1798" max="1798" width="24.85546875" style="272" customWidth="1"/>
    <col min="1799" max="2048" width="11.5703125" style="272"/>
    <col min="2049" max="2049" width="17.28515625" style="272" customWidth="1"/>
    <col min="2050" max="2050" width="19.28515625" style="272" customWidth="1"/>
    <col min="2051" max="2051" width="20.85546875" style="272" customWidth="1"/>
    <col min="2052" max="2053" width="19.7109375" style="272" customWidth="1"/>
    <col min="2054" max="2054" width="24.85546875" style="272" customWidth="1"/>
    <col min="2055" max="2304" width="11.5703125" style="272"/>
    <col min="2305" max="2305" width="17.28515625" style="272" customWidth="1"/>
    <col min="2306" max="2306" width="19.28515625" style="272" customWidth="1"/>
    <col min="2307" max="2307" width="20.85546875" style="272" customWidth="1"/>
    <col min="2308" max="2309" width="19.7109375" style="272" customWidth="1"/>
    <col min="2310" max="2310" width="24.85546875" style="272" customWidth="1"/>
    <col min="2311" max="2560" width="11.5703125" style="272"/>
    <col min="2561" max="2561" width="17.28515625" style="272" customWidth="1"/>
    <col min="2562" max="2562" width="19.28515625" style="272" customWidth="1"/>
    <col min="2563" max="2563" width="20.85546875" style="272" customWidth="1"/>
    <col min="2564" max="2565" width="19.7109375" style="272" customWidth="1"/>
    <col min="2566" max="2566" width="24.85546875" style="272" customWidth="1"/>
    <col min="2567" max="2816" width="11.5703125" style="272"/>
    <col min="2817" max="2817" width="17.28515625" style="272" customWidth="1"/>
    <col min="2818" max="2818" width="19.28515625" style="272" customWidth="1"/>
    <col min="2819" max="2819" width="20.85546875" style="272" customWidth="1"/>
    <col min="2820" max="2821" width="19.7109375" style="272" customWidth="1"/>
    <col min="2822" max="2822" width="24.85546875" style="272" customWidth="1"/>
    <col min="2823" max="3072" width="11.5703125" style="272"/>
    <col min="3073" max="3073" width="17.28515625" style="272" customWidth="1"/>
    <col min="3074" max="3074" width="19.28515625" style="272" customWidth="1"/>
    <col min="3075" max="3075" width="20.85546875" style="272" customWidth="1"/>
    <col min="3076" max="3077" width="19.7109375" style="272" customWidth="1"/>
    <col min="3078" max="3078" width="24.85546875" style="272" customWidth="1"/>
    <col min="3079" max="3328" width="11.5703125" style="272"/>
    <col min="3329" max="3329" width="17.28515625" style="272" customWidth="1"/>
    <col min="3330" max="3330" width="19.28515625" style="272" customWidth="1"/>
    <col min="3331" max="3331" width="20.85546875" style="272" customWidth="1"/>
    <col min="3332" max="3333" width="19.7109375" style="272" customWidth="1"/>
    <col min="3334" max="3334" width="24.85546875" style="272" customWidth="1"/>
    <col min="3335" max="3584" width="11.5703125" style="272"/>
    <col min="3585" max="3585" width="17.28515625" style="272" customWidth="1"/>
    <col min="3586" max="3586" width="19.28515625" style="272" customWidth="1"/>
    <col min="3587" max="3587" width="20.85546875" style="272" customWidth="1"/>
    <col min="3588" max="3589" width="19.7109375" style="272" customWidth="1"/>
    <col min="3590" max="3590" width="24.85546875" style="272" customWidth="1"/>
    <col min="3591" max="3840" width="11.5703125" style="272"/>
    <col min="3841" max="3841" width="17.28515625" style="272" customWidth="1"/>
    <col min="3842" max="3842" width="19.28515625" style="272" customWidth="1"/>
    <col min="3843" max="3843" width="20.85546875" style="272" customWidth="1"/>
    <col min="3844" max="3845" width="19.7109375" style="272" customWidth="1"/>
    <col min="3846" max="3846" width="24.85546875" style="272" customWidth="1"/>
    <col min="3847" max="4096" width="11.5703125" style="272"/>
    <col min="4097" max="4097" width="17.28515625" style="272" customWidth="1"/>
    <col min="4098" max="4098" width="19.28515625" style="272" customWidth="1"/>
    <col min="4099" max="4099" width="20.85546875" style="272" customWidth="1"/>
    <col min="4100" max="4101" width="19.7109375" style="272" customWidth="1"/>
    <col min="4102" max="4102" width="24.85546875" style="272" customWidth="1"/>
    <col min="4103" max="4352" width="11.5703125" style="272"/>
    <col min="4353" max="4353" width="17.28515625" style="272" customWidth="1"/>
    <col min="4354" max="4354" width="19.28515625" style="272" customWidth="1"/>
    <col min="4355" max="4355" width="20.85546875" style="272" customWidth="1"/>
    <col min="4356" max="4357" width="19.7109375" style="272" customWidth="1"/>
    <col min="4358" max="4358" width="24.85546875" style="272" customWidth="1"/>
    <col min="4359" max="4608" width="11.5703125" style="272"/>
    <col min="4609" max="4609" width="17.28515625" style="272" customWidth="1"/>
    <col min="4610" max="4610" width="19.28515625" style="272" customWidth="1"/>
    <col min="4611" max="4611" width="20.85546875" style="272" customWidth="1"/>
    <col min="4612" max="4613" width="19.7109375" style="272" customWidth="1"/>
    <col min="4614" max="4614" width="24.85546875" style="272" customWidth="1"/>
    <col min="4615" max="4864" width="11.5703125" style="272"/>
    <col min="4865" max="4865" width="17.28515625" style="272" customWidth="1"/>
    <col min="4866" max="4866" width="19.28515625" style="272" customWidth="1"/>
    <col min="4867" max="4867" width="20.85546875" style="272" customWidth="1"/>
    <col min="4868" max="4869" width="19.7109375" style="272" customWidth="1"/>
    <col min="4870" max="4870" width="24.85546875" style="272" customWidth="1"/>
    <col min="4871" max="5120" width="11.5703125" style="272"/>
    <col min="5121" max="5121" width="17.28515625" style="272" customWidth="1"/>
    <col min="5122" max="5122" width="19.28515625" style="272" customWidth="1"/>
    <col min="5123" max="5123" width="20.85546875" style="272" customWidth="1"/>
    <col min="5124" max="5125" width="19.7109375" style="272" customWidth="1"/>
    <col min="5126" max="5126" width="24.85546875" style="272" customWidth="1"/>
    <col min="5127" max="5376" width="11.5703125" style="272"/>
    <col min="5377" max="5377" width="17.28515625" style="272" customWidth="1"/>
    <col min="5378" max="5378" width="19.28515625" style="272" customWidth="1"/>
    <col min="5379" max="5379" width="20.85546875" style="272" customWidth="1"/>
    <col min="5380" max="5381" width="19.7109375" style="272" customWidth="1"/>
    <col min="5382" max="5382" width="24.85546875" style="272" customWidth="1"/>
    <col min="5383" max="5632" width="11.5703125" style="272"/>
    <col min="5633" max="5633" width="17.28515625" style="272" customWidth="1"/>
    <col min="5634" max="5634" width="19.28515625" style="272" customWidth="1"/>
    <col min="5635" max="5635" width="20.85546875" style="272" customWidth="1"/>
    <col min="5636" max="5637" width="19.7109375" style="272" customWidth="1"/>
    <col min="5638" max="5638" width="24.85546875" style="272" customWidth="1"/>
    <col min="5639" max="5888" width="11.5703125" style="272"/>
    <col min="5889" max="5889" width="17.28515625" style="272" customWidth="1"/>
    <col min="5890" max="5890" width="19.28515625" style="272" customWidth="1"/>
    <col min="5891" max="5891" width="20.85546875" style="272" customWidth="1"/>
    <col min="5892" max="5893" width="19.7109375" style="272" customWidth="1"/>
    <col min="5894" max="5894" width="24.85546875" style="272" customWidth="1"/>
    <col min="5895" max="6144" width="11.5703125" style="272"/>
    <col min="6145" max="6145" width="17.28515625" style="272" customWidth="1"/>
    <col min="6146" max="6146" width="19.28515625" style="272" customWidth="1"/>
    <col min="6147" max="6147" width="20.85546875" style="272" customWidth="1"/>
    <col min="6148" max="6149" width="19.7109375" style="272" customWidth="1"/>
    <col min="6150" max="6150" width="24.85546875" style="272" customWidth="1"/>
    <col min="6151" max="6400" width="11.5703125" style="272"/>
    <col min="6401" max="6401" width="17.28515625" style="272" customWidth="1"/>
    <col min="6402" max="6402" width="19.28515625" style="272" customWidth="1"/>
    <col min="6403" max="6403" width="20.85546875" style="272" customWidth="1"/>
    <col min="6404" max="6405" width="19.7109375" style="272" customWidth="1"/>
    <col min="6406" max="6406" width="24.85546875" style="272" customWidth="1"/>
    <col min="6407" max="6656" width="11.5703125" style="272"/>
    <col min="6657" max="6657" width="17.28515625" style="272" customWidth="1"/>
    <col min="6658" max="6658" width="19.28515625" style="272" customWidth="1"/>
    <col min="6659" max="6659" width="20.85546875" style="272" customWidth="1"/>
    <col min="6660" max="6661" width="19.7109375" style="272" customWidth="1"/>
    <col min="6662" max="6662" width="24.85546875" style="272" customWidth="1"/>
    <col min="6663" max="6912" width="11.5703125" style="272"/>
    <col min="6913" max="6913" width="17.28515625" style="272" customWidth="1"/>
    <col min="6914" max="6914" width="19.28515625" style="272" customWidth="1"/>
    <col min="6915" max="6915" width="20.85546875" style="272" customWidth="1"/>
    <col min="6916" max="6917" width="19.7109375" style="272" customWidth="1"/>
    <col min="6918" max="6918" width="24.85546875" style="272" customWidth="1"/>
    <col min="6919" max="7168" width="11.5703125" style="272"/>
    <col min="7169" max="7169" width="17.28515625" style="272" customWidth="1"/>
    <col min="7170" max="7170" width="19.28515625" style="272" customWidth="1"/>
    <col min="7171" max="7171" width="20.85546875" style="272" customWidth="1"/>
    <col min="7172" max="7173" width="19.7109375" style="272" customWidth="1"/>
    <col min="7174" max="7174" width="24.85546875" style="272" customWidth="1"/>
    <col min="7175" max="7424" width="11.5703125" style="272"/>
    <col min="7425" max="7425" width="17.28515625" style="272" customWidth="1"/>
    <col min="7426" max="7426" width="19.28515625" style="272" customWidth="1"/>
    <col min="7427" max="7427" width="20.85546875" style="272" customWidth="1"/>
    <col min="7428" max="7429" width="19.7109375" style="272" customWidth="1"/>
    <col min="7430" max="7430" width="24.85546875" style="272" customWidth="1"/>
    <col min="7431" max="7680" width="11.5703125" style="272"/>
    <col min="7681" max="7681" width="17.28515625" style="272" customWidth="1"/>
    <col min="7682" max="7682" width="19.28515625" style="272" customWidth="1"/>
    <col min="7683" max="7683" width="20.85546875" style="272" customWidth="1"/>
    <col min="7684" max="7685" width="19.7109375" style="272" customWidth="1"/>
    <col min="7686" max="7686" width="24.85546875" style="272" customWidth="1"/>
    <col min="7687" max="7936" width="11.5703125" style="272"/>
    <col min="7937" max="7937" width="17.28515625" style="272" customWidth="1"/>
    <col min="7938" max="7938" width="19.28515625" style="272" customWidth="1"/>
    <col min="7939" max="7939" width="20.85546875" style="272" customWidth="1"/>
    <col min="7940" max="7941" width="19.7109375" style="272" customWidth="1"/>
    <col min="7942" max="7942" width="24.85546875" style="272" customWidth="1"/>
    <col min="7943" max="8192" width="11.5703125" style="272"/>
    <col min="8193" max="8193" width="17.28515625" style="272" customWidth="1"/>
    <col min="8194" max="8194" width="19.28515625" style="272" customWidth="1"/>
    <col min="8195" max="8195" width="20.85546875" style="272" customWidth="1"/>
    <col min="8196" max="8197" width="19.7109375" style="272" customWidth="1"/>
    <col min="8198" max="8198" width="24.85546875" style="272" customWidth="1"/>
    <col min="8199" max="8448" width="11.5703125" style="272"/>
    <col min="8449" max="8449" width="17.28515625" style="272" customWidth="1"/>
    <col min="8450" max="8450" width="19.28515625" style="272" customWidth="1"/>
    <col min="8451" max="8451" width="20.85546875" style="272" customWidth="1"/>
    <col min="8452" max="8453" width="19.7109375" style="272" customWidth="1"/>
    <col min="8454" max="8454" width="24.85546875" style="272" customWidth="1"/>
    <col min="8455" max="8704" width="11.5703125" style="272"/>
    <col min="8705" max="8705" width="17.28515625" style="272" customWidth="1"/>
    <col min="8706" max="8706" width="19.28515625" style="272" customWidth="1"/>
    <col min="8707" max="8707" width="20.85546875" style="272" customWidth="1"/>
    <col min="8708" max="8709" width="19.7109375" style="272" customWidth="1"/>
    <col min="8710" max="8710" width="24.85546875" style="272" customWidth="1"/>
    <col min="8711" max="8960" width="11.5703125" style="272"/>
    <col min="8961" max="8961" width="17.28515625" style="272" customWidth="1"/>
    <col min="8962" max="8962" width="19.28515625" style="272" customWidth="1"/>
    <col min="8963" max="8963" width="20.85546875" style="272" customWidth="1"/>
    <col min="8964" max="8965" width="19.7109375" style="272" customWidth="1"/>
    <col min="8966" max="8966" width="24.85546875" style="272" customWidth="1"/>
    <col min="8967" max="9216" width="11.5703125" style="272"/>
    <col min="9217" max="9217" width="17.28515625" style="272" customWidth="1"/>
    <col min="9218" max="9218" width="19.28515625" style="272" customWidth="1"/>
    <col min="9219" max="9219" width="20.85546875" style="272" customWidth="1"/>
    <col min="9220" max="9221" width="19.7109375" style="272" customWidth="1"/>
    <col min="9222" max="9222" width="24.85546875" style="272" customWidth="1"/>
    <col min="9223" max="9472" width="11.5703125" style="272"/>
    <col min="9473" max="9473" width="17.28515625" style="272" customWidth="1"/>
    <col min="9474" max="9474" width="19.28515625" style="272" customWidth="1"/>
    <col min="9475" max="9475" width="20.85546875" style="272" customWidth="1"/>
    <col min="9476" max="9477" width="19.7109375" style="272" customWidth="1"/>
    <col min="9478" max="9478" width="24.85546875" style="272" customWidth="1"/>
    <col min="9479" max="9728" width="11.5703125" style="272"/>
    <col min="9729" max="9729" width="17.28515625" style="272" customWidth="1"/>
    <col min="9730" max="9730" width="19.28515625" style="272" customWidth="1"/>
    <col min="9731" max="9731" width="20.85546875" style="272" customWidth="1"/>
    <col min="9732" max="9733" width="19.7109375" style="272" customWidth="1"/>
    <col min="9734" max="9734" width="24.85546875" style="272" customWidth="1"/>
    <col min="9735" max="9984" width="11.5703125" style="272"/>
    <col min="9985" max="9985" width="17.28515625" style="272" customWidth="1"/>
    <col min="9986" max="9986" width="19.28515625" style="272" customWidth="1"/>
    <col min="9987" max="9987" width="20.85546875" style="272" customWidth="1"/>
    <col min="9988" max="9989" width="19.7109375" style="272" customWidth="1"/>
    <col min="9990" max="9990" width="24.85546875" style="272" customWidth="1"/>
    <col min="9991" max="10240" width="11.5703125" style="272"/>
    <col min="10241" max="10241" width="17.28515625" style="272" customWidth="1"/>
    <col min="10242" max="10242" width="19.28515625" style="272" customWidth="1"/>
    <col min="10243" max="10243" width="20.85546875" style="272" customWidth="1"/>
    <col min="10244" max="10245" width="19.7109375" style="272" customWidth="1"/>
    <col min="10246" max="10246" width="24.85546875" style="272" customWidth="1"/>
    <col min="10247" max="10496" width="11.5703125" style="272"/>
    <col min="10497" max="10497" width="17.28515625" style="272" customWidth="1"/>
    <col min="10498" max="10498" width="19.28515625" style="272" customWidth="1"/>
    <col min="10499" max="10499" width="20.85546875" style="272" customWidth="1"/>
    <col min="10500" max="10501" width="19.7109375" style="272" customWidth="1"/>
    <col min="10502" max="10502" width="24.85546875" style="272" customWidth="1"/>
    <col min="10503" max="10752" width="11.5703125" style="272"/>
    <col min="10753" max="10753" width="17.28515625" style="272" customWidth="1"/>
    <col min="10754" max="10754" width="19.28515625" style="272" customWidth="1"/>
    <col min="10755" max="10755" width="20.85546875" style="272" customWidth="1"/>
    <col min="10756" max="10757" width="19.7109375" style="272" customWidth="1"/>
    <col min="10758" max="10758" width="24.85546875" style="272" customWidth="1"/>
    <col min="10759" max="11008" width="11.5703125" style="272"/>
    <col min="11009" max="11009" width="17.28515625" style="272" customWidth="1"/>
    <col min="11010" max="11010" width="19.28515625" style="272" customWidth="1"/>
    <col min="11011" max="11011" width="20.85546875" style="272" customWidth="1"/>
    <col min="11012" max="11013" width="19.7109375" style="272" customWidth="1"/>
    <col min="11014" max="11014" width="24.85546875" style="272" customWidth="1"/>
    <col min="11015" max="11264" width="11.5703125" style="272"/>
    <col min="11265" max="11265" width="17.28515625" style="272" customWidth="1"/>
    <col min="11266" max="11266" width="19.28515625" style="272" customWidth="1"/>
    <col min="11267" max="11267" width="20.85546875" style="272" customWidth="1"/>
    <col min="11268" max="11269" width="19.7109375" style="272" customWidth="1"/>
    <col min="11270" max="11270" width="24.85546875" style="272" customWidth="1"/>
    <col min="11271" max="11520" width="11.5703125" style="272"/>
    <col min="11521" max="11521" width="17.28515625" style="272" customWidth="1"/>
    <col min="11522" max="11522" width="19.28515625" style="272" customWidth="1"/>
    <col min="11523" max="11523" width="20.85546875" style="272" customWidth="1"/>
    <col min="11524" max="11525" width="19.7109375" style="272" customWidth="1"/>
    <col min="11526" max="11526" width="24.85546875" style="272" customWidth="1"/>
    <col min="11527" max="11776" width="11.5703125" style="272"/>
    <col min="11777" max="11777" width="17.28515625" style="272" customWidth="1"/>
    <col min="11778" max="11778" width="19.28515625" style="272" customWidth="1"/>
    <col min="11779" max="11779" width="20.85546875" style="272" customWidth="1"/>
    <col min="11780" max="11781" width="19.7109375" style="272" customWidth="1"/>
    <col min="11782" max="11782" width="24.85546875" style="272" customWidth="1"/>
    <col min="11783" max="12032" width="11.5703125" style="272"/>
    <col min="12033" max="12033" width="17.28515625" style="272" customWidth="1"/>
    <col min="12034" max="12034" width="19.28515625" style="272" customWidth="1"/>
    <col min="12035" max="12035" width="20.85546875" style="272" customWidth="1"/>
    <col min="12036" max="12037" width="19.7109375" style="272" customWidth="1"/>
    <col min="12038" max="12038" width="24.85546875" style="272" customWidth="1"/>
    <col min="12039" max="12288" width="11.5703125" style="272"/>
    <col min="12289" max="12289" width="17.28515625" style="272" customWidth="1"/>
    <col min="12290" max="12290" width="19.28515625" style="272" customWidth="1"/>
    <col min="12291" max="12291" width="20.85546875" style="272" customWidth="1"/>
    <col min="12292" max="12293" width="19.7109375" style="272" customWidth="1"/>
    <col min="12294" max="12294" width="24.85546875" style="272" customWidth="1"/>
    <col min="12295" max="12544" width="11.5703125" style="272"/>
    <col min="12545" max="12545" width="17.28515625" style="272" customWidth="1"/>
    <col min="12546" max="12546" width="19.28515625" style="272" customWidth="1"/>
    <col min="12547" max="12547" width="20.85546875" style="272" customWidth="1"/>
    <col min="12548" max="12549" width="19.7109375" style="272" customWidth="1"/>
    <col min="12550" max="12550" width="24.85546875" style="272" customWidth="1"/>
    <col min="12551" max="12800" width="11.5703125" style="272"/>
    <col min="12801" max="12801" width="17.28515625" style="272" customWidth="1"/>
    <col min="12802" max="12802" width="19.28515625" style="272" customWidth="1"/>
    <col min="12803" max="12803" width="20.85546875" style="272" customWidth="1"/>
    <col min="12804" max="12805" width="19.7109375" style="272" customWidth="1"/>
    <col min="12806" max="12806" width="24.85546875" style="272" customWidth="1"/>
    <col min="12807" max="13056" width="11.5703125" style="272"/>
    <col min="13057" max="13057" width="17.28515625" style="272" customWidth="1"/>
    <col min="13058" max="13058" width="19.28515625" style="272" customWidth="1"/>
    <col min="13059" max="13059" width="20.85546875" style="272" customWidth="1"/>
    <col min="13060" max="13061" width="19.7109375" style="272" customWidth="1"/>
    <col min="13062" max="13062" width="24.85546875" style="272" customWidth="1"/>
    <col min="13063" max="13312" width="11.5703125" style="272"/>
    <col min="13313" max="13313" width="17.28515625" style="272" customWidth="1"/>
    <col min="13314" max="13314" width="19.28515625" style="272" customWidth="1"/>
    <col min="13315" max="13315" width="20.85546875" style="272" customWidth="1"/>
    <col min="13316" max="13317" width="19.7109375" style="272" customWidth="1"/>
    <col min="13318" max="13318" width="24.85546875" style="272" customWidth="1"/>
    <col min="13319" max="13568" width="11.5703125" style="272"/>
    <col min="13569" max="13569" width="17.28515625" style="272" customWidth="1"/>
    <col min="13570" max="13570" width="19.28515625" style="272" customWidth="1"/>
    <col min="13571" max="13571" width="20.85546875" style="272" customWidth="1"/>
    <col min="13572" max="13573" width="19.7109375" style="272" customWidth="1"/>
    <col min="13574" max="13574" width="24.85546875" style="272" customWidth="1"/>
    <col min="13575" max="13824" width="11.5703125" style="272"/>
    <col min="13825" max="13825" width="17.28515625" style="272" customWidth="1"/>
    <col min="13826" max="13826" width="19.28515625" style="272" customWidth="1"/>
    <col min="13827" max="13827" width="20.85546875" style="272" customWidth="1"/>
    <col min="13828" max="13829" width="19.7109375" style="272" customWidth="1"/>
    <col min="13830" max="13830" width="24.85546875" style="272" customWidth="1"/>
    <col min="13831" max="14080" width="11.5703125" style="272"/>
    <col min="14081" max="14081" width="17.28515625" style="272" customWidth="1"/>
    <col min="14082" max="14082" width="19.28515625" style="272" customWidth="1"/>
    <col min="14083" max="14083" width="20.85546875" style="272" customWidth="1"/>
    <col min="14084" max="14085" width="19.7109375" style="272" customWidth="1"/>
    <col min="14086" max="14086" width="24.85546875" style="272" customWidth="1"/>
    <col min="14087" max="14336" width="11.5703125" style="272"/>
    <col min="14337" max="14337" width="17.28515625" style="272" customWidth="1"/>
    <col min="14338" max="14338" width="19.28515625" style="272" customWidth="1"/>
    <col min="14339" max="14339" width="20.85546875" style="272" customWidth="1"/>
    <col min="14340" max="14341" width="19.7109375" style="272" customWidth="1"/>
    <col min="14342" max="14342" width="24.85546875" style="272" customWidth="1"/>
    <col min="14343" max="14592" width="11.5703125" style="272"/>
    <col min="14593" max="14593" width="17.28515625" style="272" customWidth="1"/>
    <col min="14594" max="14594" width="19.28515625" style="272" customWidth="1"/>
    <col min="14595" max="14595" width="20.85546875" style="272" customWidth="1"/>
    <col min="14596" max="14597" width="19.7109375" style="272" customWidth="1"/>
    <col min="14598" max="14598" width="24.85546875" style="272" customWidth="1"/>
    <col min="14599" max="14848" width="11.5703125" style="272"/>
    <col min="14849" max="14849" width="17.28515625" style="272" customWidth="1"/>
    <col min="14850" max="14850" width="19.28515625" style="272" customWidth="1"/>
    <col min="14851" max="14851" width="20.85546875" style="272" customWidth="1"/>
    <col min="14852" max="14853" width="19.7109375" style="272" customWidth="1"/>
    <col min="14854" max="14854" width="24.85546875" style="272" customWidth="1"/>
    <col min="14855" max="15104" width="11.5703125" style="272"/>
    <col min="15105" max="15105" width="17.28515625" style="272" customWidth="1"/>
    <col min="15106" max="15106" width="19.28515625" style="272" customWidth="1"/>
    <col min="15107" max="15107" width="20.85546875" style="272" customWidth="1"/>
    <col min="15108" max="15109" width="19.7109375" style="272" customWidth="1"/>
    <col min="15110" max="15110" width="24.85546875" style="272" customWidth="1"/>
    <col min="15111" max="15360" width="11.5703125" style="272"/>
    <col min="15361" max="15361" width="17.28515625" style="272" customWidth="1"/>
    <col min="15362" max="15362" width="19.28515625" style="272" customWidth="1"/>
    <col min="15363" max="15363" width="20.85546875" style="272" customWidth="1"/>
    <col min="15364" max="15365" width="19.7109375" style="272" customWidth="1"/>
    <col min="15366" max="15366" width="24.85546875" style="272" customWidth="1"/>
    <col min="15367" max="15616" width="11.5703125" style="272"/>
    <col min="15617" max="15617" width="17.28515625" style="272" customWidth="1"/>
    <col min="15618" max="15618" width="19.28515625" style="272" customWidth="1"/>
    <col min="15619" max="15619" width="20.85546875" style="272" customWidth="1"/>
    <col min="15620" max="15621" width="19.7109375" style="272" customWidth="1"/>
    <col min="15622" max="15622" width="24.85546875" style="272" customWidth="1"/>
    <col min="15623" max="15872" width="11.5703125" style="272"/>
    <col min="15873" max="15873" width="17.28515625" style="272" customWidth="1"/>
    <col min="15874" max="15874" width="19.28515625" style="272" customWidth="1"/>
    <col min="15875" max="15875" width="20.85546875" style="272" customWidth="1"/>
    <col min="15876" max="15877" width="19.7109375" style="272" customWidth="1"/>
    <col min="15878" max="15878" width="24.85546875" style="272" customWidth="1"/>
    <col min="15879" max="16128" width="11.5703125" style="272"/>
    <col min="16129" max="16129" width="17.28515625" style="272" customWidth="1"/>
    <col min="16130" max="16130" width="19.28515625" style="272" customWidth="1"/>
    <col min="16131" max="16131" width="20.85546875" style="272" customWidth="1"/>
    <col min="16132" max="16133" width="19.7109375" style="272" customWidth="1"/>
    <col min="16134" max="16134" width="24.85546875" style="272" customWidth="1"/>
    <col min="16135" max="16384" width="11.5703125" style="272"/>
  </cols>
  <sheetData>
    <row r="2" spans="1:6">
      <c r="A2" s="488" t="s">
        <v>345</v>
      </c>
      <c r="B2" s="488"/>
      <c r="C2" s="488"/>
      <c r="D2" s="488"/>
      <c r="E2" s="488"/>
      <c r="F2" s="488"/>
    </row>
    <row r="3" spans="1:6" ht="51" customHeight="1">
      <c r="A3" s="489" t="s">
        <v>354</v>
      </c>
      <c r="B3" s="489"/>
      <c r="C3" s="489"/>
      <c r="D3" s="489"/>
      <c r="E3" s="489"/>
      <c r="F3" s="489"/>
    </row>
    <row r="4" spans="1:6" ht="30.75" customHeight="1">
      <c r="A4" s="490" t="s">
        <v>346</v>
      </c>
      <c r="B4" s="490"/>
      <c r="C4" s="490"/>
      <c r="D4" s="491" t="s">
        <v>347</v>
      </c>
      <c r="E4" s="491" t="s">
        <v>348</v>
      </c>
      <c r="F4" s="491" t="s">
        <v>349</v>
      </c>
    </row>
    <row r="5" spans="1:6" ht="87" customHeight="1">
      <c r="A5" s="273" t="s">
        <v>350</v>
      </c>
      <c r="B5" s="273" t="s">
        <v>351</v>
      </c>
      <c r="C5" s="274" t="s">
        <v>352</v>
      </c>
      <c r="D5" s="491"/>
      <c r="E5" s="491"/>
      <c r="F5" s="491"/>
    </row>
    <row r="6" spans="1:6" ht="38.25">
      <c r="A6" s="275">
        <f>ПД!E146</f>
        <v>12292122.73</v>
      </c>
      <c r="B6" s="275">
        <f>'РД для расчета ОВОС'!E130</f>
        <v>23287847.359999999</v>
      </c>
      <c r="C6" s="275">
        <f>A6+B6</f>
        <v>35579970.090000004</v>
      </c>
      <c r="D6" s="276">
        <v>4</v>
      </c>
      <c r="E6" s="275">
        <f>C6*0.04</f>
        <v>1423198.8</v>
      </c>
      <c r="F6" s="277" t="s">
        <v>353</v>
      </c>
    </row>
    <row r="7" spans="1:6">
      <c r="A7" s="278"/>
      <c r="B7" s="278"/>
      <c r="C7" s="278"/>
      <c r="E7" s="278"/>
    </row>
    <row r="8" spans="1:6">
      <c r="A8" s="278"/>
      <c r="B8" s="278"/>
      <c r="C8" s="278"/>
      <c r="E8" s="278"/>
    </row>
    <row r="9" spans="1:6">
      <c r="A9" s="278"/>
      <c r="B9" s="278"/>
      <c r="C9" s="278"/>
      <c r="E9" s="278"/>
    </row>
  </sheetData>
  <mergeCells count="6">
    <mergeCell ref="A2:F2"/>
    <mergeCell ref="A3:F3"/>
    <mergeCell ref="A4:C4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11"/>
  <sheetViews>
    <sheetView topLeftCell="A133" workbookViewId="0">
      <selection activeCell="B145" sqref="B145:D145"/>
    </sheetView>
  </sheetViews>
  <sheetFormatPr defaultRowHeight="15"/>
  <cols>
    <col min="1" max="1" width="6" customWidth="1"/>
    <col min="2" max="2" width="34.7109375" customWidth="1"/>
    <col min="3" max="3" width="45.85546875" customWidth="1"/>
    <col min="4" max="4" width="30.28515625" customWidth="1"/>
    <col min="5" max="5" width="21.5703125" customWidth="1"/>
  </cols>
  <sheetData>
    <row r="1" spans="1:5">
      <c r="A1" s="255"/>
      <c r="B1" s="255"/>
      <c r="C1" s="255"/>
      <c r="D1" s="250" t="s">
        <v>179</v>
      </c>
      <c r="E1" s="241"/>
    </row>
    <row r="2" spans="1:5" ht="15" customHeight="1">
      <c r="A2" s="506" t="s">
        <v>180</v>
      </c>
      <c r="B2" s="506"/>
      <c r="C2" s="251"/>
      <c r="D2" s="251"/>
      <c r="E2" s="257"/>
    </row>
    <row r="3" spans="1:5">
      <c r="A3" s="248"/>
      <c r="B3" s="248"/>
      <c r="C3" s="507" t="s">
        <v>181</v>
      </c>
      <c r="D3" s="507"/>
      <c r="E3" s="508"/>
    </row>
    <row r="4" spans="1:5">
      <c r="A4" s="512" t="s">
        <v>205</v>
      </c>
      <c r="B4" s="512"/>
      <c r="C4" s="512"/>
      <c r="D4" s="512"/>
      <c r="E4" s="512"/>
    </row>
    <row r="5" spans="1:5">
      <c r="A5" s="509" t="s">
        <v>182</v>
      </c>
      <c r="B5" s="509"/>
      <c r="C5" s="509"/>
      <c r="D5" s="509"/>
      <c r="E5" s="253"/>
    </row>
    <row r="6" spans="1:5">
      <c r="A6" s="243"/>
      <c r="B6" s="243"/>
      <c r="C6" s="243"/>
      <c r="D6" s="243"/>
      <c r="E6" s="243"/>
    </row>
    <row r="7" spans="1:5" ht="39" customHeight="1">
      <c r="A7" s="513" t="s">
        <v>354</v>
      </c>
      <c r="B7" s="513"/>
      <c r="C7" s="513"/>
      <c r="D7" s="513"/>
      <c r="E7" s="513"/>
    </row>
    <row r="8" spans="1:5">
      <c r="A8" s="511" t="s">
        <v>183</v>
      </c>
      <c r="B8" s="511"/>
      <c r="C8" s="511"/>
      <c r="D8" s="511"/>
      <c r="E8" s="256"/>
    </row>
    <row r="9" spans="1:5">
      <c r="A9" s="243"/>
      <c r="B9" s="243"/>
      <c r="C9" s="243"/>
      <c r="D9" s="243"/>
      <c r="E9" s="243"/>
    </row>
    <row r="10" spans="1:5">
      <c r="A10" s="244" t="s">
        <v>184</v>
      </c>
      <c r="B10" s="243"/>
      <c r="C10" s="242"/>
      <c r="D10" s="242"/>
      <c r="E10" s="242"/>
    </row>
    <row r="11" spans="1:5">
      <c r="A11" s="252"/>
      <c r="B11" s="510"/>
      <c r="C11" s="510"/>
      <c r="D11" s="510"/>
      <c r="E11" s="510"/>
    </row>
    <row r="12" spans="1:5">
      <c r="A12" s="253" t="s">
        <v>185</v>
      </c>
      <c r="B12" s="243"/>
      <c r="C12" s="245"/>
      <c r="D12" s="245"/>
      <c r="E12" s="245"/>
    </row>
    <row r="13" spans="1:5">
      <c r="A13" s="241"/>
      <c r="B13" s="510" t="s">
        <v>309</v>
      </c>
      <c r="C13" s="510"/>
      <c r="D13" s="510"/>
      <c r="E13" s="510"/>
    </row>
    <row r="14" spans="1:5">
      <c r="A14" s="240" t="s">
        <v>341</v>
      </c>
      <c r="B14" s="248"/>
      <c r="C14" s="248"/>
      <c r="D14" s="248"/>
      <c r="E14" s="248"/>
    </row>
    <row r="15" spans="1:5" ht="36.75" customHeight="1">
      <c r="A15" s="259" t="s">
        <v>310</v>
      </c>
      <c r="B15" s="248"/>
      <c r="C15" s="248"/>
      <c r="D15" s="248"/>
      <c r="E15" s="248"/>
    </row>
    <row r="16" spans="1:5">
      <c r="A16" s="243"/>
      <c r="B16" s="243"/>
      <c r="C16" s="246"/>
      <c r="D16" s="246"/>
      <c r="E16" s="247"/>
    </row>
    <row r="17" spans="1:5" ht="99.75" customHeight="1">
      <c r="A17" s="249" t="s">
        <v>186</v>
      </c>
      <c r="B17" s="254" t="s">
        <v>187</v>
      </c>
      <c r="C17" s="254" t="s">
        <v>188</v>
      </c>
      <c r="D17" s="260" t="s">
        <v>189</v>
      </c>
      <c r="E17" s="260" t="s">
        <v>311</v>
      </c>
    </row>
    <row r="18" spans="1:5">
      <c r="A18" s="261">
        <v>1</v>
      </c>
      <c r="B18" s="262">
        <v>2</v>
      </c>
      <c r="C18" s="262">
        <v>3</v>
      </c>
      <c r="D18" s="261">
        <v>4</v>
      </c>
      <c r="E18" s="261">
        <v>5</v>
      </c>
    </row>
    <row r="19" spans="1:5" ht="22.5" customHeight="1">
      <c r="A19" s="497" t="s">
        <v>206</v>
      </c>
      <c r="B19" s="498"/>
      <c r="C19" s="498"/>
      <c r="D19" s="498"/>
      <c r="E19" s="498"/>
    </row>
    <row r="20" spans="1:5" ht="44.25" customHeight="1">
      <c r="A20" s="494">
        <v>1</v>
      </c>
      <c r="B20" s="503" t="s">
        <v>237</v>
      </c>
      <c r="C20" s="264" t="s">
        <v>207</v>
      </c>
      <c r="D20" s="265" t="s">
        <v>312</v>
      </c>
      <c r="E20" s="266" t="s">
        <v>208</v>
      </c>
    </row>
    <row r="21" spans="1:5" ht="78.75" customHeight="1">
      <c r="A21" s="495"/>
      <c r="B21" s="504"/>
      <c r="C21" s="267" t="s">
        <v>238</v>
      </c>
      <c r="D21" s="268" t="s">
        <v>239</v>
      </c>
      <c r="E21" s="269" t="s">
        <v>77</v>
      </c>
    </row>
    <row r="22" spans="1:5" ht="66" customHeight="1">
      <c r="A22" s="495"/>
      <c r="B22" s="504"/>
      <c r="C22" s="267" t="s">
        <v>240</v>
      </c>
      <c r="D22" s="268" t="s">
        <v>241</v>
      </c>
      <c r="E22" s="269" t="s">
        <v>77</v>
      </c>
    </row>
    <row r="23" spans="1:5" ht="17.25" customHeight="1">
      <c r="A23" s="495"/>
      <c r="B23" s="504"/>
      <c r="C23" s="267" t="s">
        <v>242</v>
      </c>
      <c r="D23" s="268" t="s">
        <v>243</v>
      </c>
      <c r="E23" s="269" t="s">
        <v>77</v>
      </c>
    </row>
    <row r="24" spans="1:5" ht="21.75" customHeight="1">
      <c r="A24" s="495"/>
      <c r="B24" s="504"/>
      <c r="C24" s="267" t="s">
        <v>244</v>
      </c>
      <c r="D24" s="268" t="s">
        <v>245</v>
      </c>
      <c r="E24" s="269" t="s">
        <v>209</v>
      </c>
    </row>
    <row r="25" spans="1:5" ht="21.75" customHeight="1">
      <c r="A25" s="495"/>
      <c r="B25" s="504"/>
      <c r="C25" s="267" t="s">
        <v>246</v>
      </c>
      <c r="D25" s="268" t="s">
        <v>247</v>
      </c>
      <c r="E25" s="269" t="s">
        <v>210</v>
      </c>
    </row>
    <row r="26" spans="1:5" ht="26.25" customHeight="1">
      <c r="A26" s="495"/>
      <c r="B26" s="504"/>
      <c r="C26" s="267" t="s">
        <v>248</v>
      </c>
      <c r="D26" s="268" t="s">
        <v>249</v>
      </c>
      <c r="E26" s="269" t="s">
        <v>211</v>
      </c>
    </row>
    <row r="27" spans="1:5" ht="22.5" customHeight="1">
      <c r="A27" s="495"/>
      <c r="B27" s="504"/>
      <c r="C27" s="267" t="s">
        <v>250</v>
      </c>
      <c r="D27" s="268" t="s">
        <v>251</v>
      </c>
      <c r="E27" s="269" t="s">
        <v>212</v>
      </c>
    </row>
    <row r="28" spans="1:5" ht="21.75" customHeight="1">
      <c r="A28" s="495"/>
      <c r="B28" s="504"/>
      <c r="C28" s="267" t="s">
        <v>252</v>
      </c>
      <c r="D28" s="268" t="s">
        <v>253</v>
      </c>
      <c r="E28" s="269" t="s">
        <v>213</v>
      </c>
    </row>
    <row r="29" spans="1:5" ht="18" customHeight="1">
      <c r="A29" s="495"/>
      <c r="B29" s="504"/>
      <c r="C29" s="267" t="s">
        <v>254</v>
      </c>
      <c r="D29" s="268" t="s">
        <v>255</v>
      </c>
      <c r="E29" s="269" t="s">
        <v>214</v>
      </c>
    </row>
    <row r="30" spans="1:5" ht="16.5" customHeight="1">
      <c r="A30" s="495"/>
      <c r="B30" s="504"/>
      <c r="C30" s="267" t="s">
        <v>256</v>
      </c>
      <c r="D30" s="268" t="s">
        <v>257</v>
      </c>
      <c r="E30" s="269" t="s">
        <v>215</v>
      </c>
    </row>
    <row r="31" spans="1:5" ht="17.25" customHeight="1">
      <c r="A31" s="496"/>
      <c r="B31" s="505"/>
      <c r="C31" s="267" t="s">
        <v>258</v>
      </c>
      <c r="D31" s="268" t="s">
        <v>216</v>
      </c>
      <c r="E31" s="269"/>
    </row>
    <row r="32" spans="1:5" ht="44.25" customHeight="1">
      <c r="A32" s="494">
        <v>2</v>
      </c>
      <c r="B32" s="503" t="s">
        <v>259</v>
      </c>
      <c r="C32" s="264" t="s">
        <v>207</v>
      </c>
      <c r="D32" s="265" t="s">
        <v>312</v>
      </c>
      <c r="E32" s="266" t="s">
        <v>208</v>
      </c>
    </row>
    <row r="33" spans="1:5" ht="82.5" customHeight="1">
      <c r="A33" s="495"/>
      <c r="B33" s="504"/>
      <c r="C33" s="267" t="s">
        <v>238</v>
      </c>
      <c r="D33" s="268" t="s">
        <v>239</v>
      </c>
      <c r="E33" s="269" t="s">
        <v>77</v>
      </c>
    </row>
    <row r="34" spans="1:5" ht="69.75" customHeight="1">
      <c r="A34" s="495"/>
      <c r="B34" s="504"/>
      <c r="C34" s="267" t="s">
        <v>240</v>
      </c>
      <c r="D34" s="268" t="s">
        <v>241</v>
      </c>
      <c r="E34" s="269" t="s">
        <v>77</v>
      </c>
    </row>
    <row r="35" spans="1:5" ht="21" customHeight="1">
      <c r="A35" s="495"/>
      <c r="B35" s="504"/>
      <c r="C35" s="267" t="s">
        <v>242</v>
      </c>
      <c r="D35" s="268" t="s">
        <v>243</v>
      </c>
      <c r="E35" s="269" t="s">
        <v>77</v>
      </c>
    </row>
    <row r="36" spans="1:5" ht="15" customHeight="1">
      <c r="A36" s="495"/>
      <c r="B36" s="504"/>
      <c r="C36" s="267" t="s">
        <v>244</v>
      </c>
      <c r="D36" s="268" t="s">
        <v>245</v>
      </c>
      <c r="E36" s="269" t="s">
        <v>209</v>
      </c>
    </row>
    <row r="37" spans="1:5" ht="22.5" customHeight="1">
      <c r="A37" s="495"/>
      <c r="B37" s="504"/>
      <c r="C37" s="267" t="s">
        <v>246</v>
      </c>
      <c r="D37" s="268" t="s">
        <v>247</v>
      </c>
      <c r="E37" s="269" t="s">
        <v>210</v>
      </c>
    </row>
    <row r="38" spans="1:5" ht="24" customHeight="1">
      <c r="A38" s="495"/>
      <c r="B38" s="504"/>
      <c r="C38" s="267" t="s">
        <v>248</v>
      </c>
      <c r="D38" s="268" t="s">
        <v>249</v>
      </c>
      <c r="E38" s="269" t="s">
        <v>211</v>
      </c>
    </row>
    <row r="39" spans="1:5" ht="36" customHeight="1">
      <c r="A39" s="495"/>
      <c r="B39" s="504"/>
      <c r="C39" s="267" t="s">
        <v>250</v>
      </c>
      <c r="D39" s="268" t="s">
        <v>251</v>
      </c>
      <c r="E39" s="269" t="s">
        <v>212</v>
      </c>
    </row>
    <row r="40" spans="1:5" ht="27.75" customHeight="1">
      <c r="A40" s="495"/>
      <c r="B40" s="504"/>
      <c r="C40" s="267" t="s">
        <v>252</v>
      </c>
      <c r="D40" s="268" t="s">
        <v>253</v>
      </c>
      <c r="E40" s="269" t="s">
        <v>213</v>
      </c>
    </row>
    <row r="41" spans="1:5" ht="24" customHeight="1">
      <c r="A41" s="495"/>
      <c r="B41" s="504"/>
      <c r="C41" s="267" t="s">
        <v>254</v>
      </c>
      <c r="D41" s="268" t="s">
        <v>255</v>
      </c>
      <c r="E41" s="269" t="s">
        <v>214</v>
      </c>
    </row>
    <row r="42" spans="1:5" ht="20.25" customHeight="1">
      <c r="A42" s="495"/>
      <c r="B42" s="504"/>
      <c r="C42" s="267" t="s">
        <v>256</v>
      </c>
      <c r="D42" s="268" t="s">
        <v>257</v>
      </c>
      <c r="E42" s="269" t="s">
        <v>215</v>
      </c>
    </row>
    <row r="43" spans="1:5" ht="15.75" customHeight="1">
      <c r="A43" s="496"/>
      <c r="B43" s="505"/>
      <c r="C43" s="267" t="s">
        <v>258</v>
      </c>
      <c r="D43" s="268" t="s">
        <v>216</v>
      </c>
      <c r="E43" s="269"/>
    </row>
    <row r="44" spans="1:5" ht="44.25" customHeight="1">
      <c r="A44" s="494">
        <v>3</v>
      </c>
      <c r="B44" s="503" t="s">
        <v>260</v>
      </c>
      <c r="C44" s="264" t="s">
        <v>217</v>
      </c>
      <c r="D44" s="265" t="s">
        <v>313</v>
      </c>
      <c r="E44" s="266" t="s">
        <v>314</v>
      </c>
    </row>
    <row r="45" spans="1:5" ht="90.75" customHeight="1">
      <c r="A45" s="495"/>
      <c r="B45" s="504"/>
      <c r="C45" s="267" t="s">
        <v>261</v>
      </c>
      <c r="D45" s="268" t="s">
        <v>241</v>
      </c>
      <c r="E45" s="269" t="s">
        <v>77</v>
      </c>
    </row>
    <row r="46" spans="1:5" ht="66" customHeight="1">
      <c r="A46" s="495"/>
      <c r="B46" s="504"/>
      <c r="C46" s="267" t="s">
        <v>240</v>
      </c>
      <c r="D46" s="268" t="s">
        <v>239</v>
      </c>
      <c r="E46" s="269" t="s">
        <v>77</v>
      </c>
    </row>
    <row r="47" spans="1:5" ht="21" customHeight="1">
      <c r="A47" s="495"/>
      <c r="B47" s="504"/>
      <c r="C47" s="267" t="s">
        <v>242</v>
      </c>
      <c r="D47" s="268" t="s">
        <v>243</v>
      </c>
      <c r="E47" s="269" t="s">
        <v>77</v>
      </c>
    </row>
    <row r="48" spans="1:5" ht="20.25" customHeight="1">
      <c r="A48" s="495"/>
      <c r="B48" s="504"/>
      <c r="C48" s="267" t="s">
        <v>244</v>
      </c>
      <c r="D48" s="268" t="s">
        <v>262</v>
      </c>
      <c r="E48" s="269" t="s">
        <v>315</v>
      </c>
    </row>
    <row r="49" spans="1:5" ht="21" customHeight="1">
      <c r="A49" s="495"/>
      <c r="B49" s="504"/>
      <c r="C49" s="267" t="s">
        <v>246</v>
      </c>
      <c r="D49" s="268" t="s">
        <v>263</v>
      </c>
      <c r="E49" s="269" t="s">
        <v>316</v>
      </c>
    </row>
    <row r="50" spans="1:5" ht="15" customHeight="1">
      <c r="A50" s="495"/>
      <c r="B50" s="504"/>
      <c r="C50" s="267" t="s">
        <v>248</v>
      </c>
      <c r="D50" s="268" t="s">
        <v>264</v>
      </c>
      <c r="E50" s="269" t="s">
        <v>317</v>
      </c>
    </row>
    <row r="51" spans="1:5" ht="41.25" customHeight="1">
      <c r="A51" s="495"/>
      <c r="B51" s="504"/>
      <c r="C51" s="267" t="s">
        <v>250</v>
      </c>
      <c r="D51" s="268" t="s">
        <v>251</v>
      </c>
      <c r="E51" s="269" t="s">
        <v>318</v>
      </c>
    </row>
    <row r="52" spans="1:5" ht="18" customHeight="1">
      <c r="A52" s="495"/>
      <c r="B52" s="504"/>
      <c r="C52" s="267" t="s">
        <v>252</v>
      </c>
      <c r="D52" s="268" t="s">
        <v>251</v>
      </c>
      <c r="E52" s="269" t="s">
        <v>318</v>
      </c>
    </row>
    <row r="53" spans="1:5" ht="23.25" customHeight="1">
      <c r="A53" s="495"/>
      <c r="B53" s="504"/>
      <c r="C53" s="267" t="s">
        <v>254</v>
      </c>
      <c r="D53" s="268" t="s">
        <v>255</v>
      </c>
      <c r="E53" s="269" t="s">
        <v>319</v>
      </c>
    </row>
    <row r="54" spans="1:5" ht="18" customHeight="1">
      <c r="A54" s="495"/>
      <c r="B54" s="504"/>
      <c r="C54" s="267" t="s">
        <v>256</v>
      </c>
      <c r="D54" s="268" t="s">
        <v>257</v>
      </c>
      <c r="E54" s="269" t="s">
        <v>320</v>
      </c>
    </row>
    <row r="55" spans="1:5" ht="21" customHeight="1">
      <c r="A55" s="496"/>
      <c r="B55" s="505"/>
      <c r="C55" s="267" t="s">
        <v>258</v>
      </c>
      <c r="D55" s="268" t="s">
        <v>218</v>
      </c>
      <c r="E55" s="269"/>
    </row>
    <row r="56" spans="1:5" ht="62.25" customHeight="1">
      <c r="A56" s="494">
        <v>4</v>
      </c>
      <c r="B56" s="503" t="s">
        <v>265</v>
      </c>
      <c r="C56" s="264" t="s">
        <v>217</v>
      </c>
      <c r="D56" s="265" t="s">
        <v>321</v>
      </c>
      <c r="E56" s="266" t="s">
        <v>322</v>
      </c>
    </row>
    <row r="57" spans="1:5" ht="80.25" customHeight="1">
      <c r="A57" s="495"/>
      <c r="B57" s="504"/>
      <c r="C57" s="267" t="s">
        <v>261</v>
      </c>
      <c r="D57" s="268" t="s">
        <v>241</v>
      </c>
      <c r="E57" s="269" t="s">
        <v>77</v>
      </c>
    </row>
    <row r="58" spans="1:5" ht="69.75" customHeight="1">
      <c r="A58" s="495"/>
      <c r="B58" s="504"/>
      <c r="C58" s="267" t="s">
        <v>240</v>
      </c>
      <c r="D58" s="268" t="s">
        <v>239</v>
      </c>
      <c r="E58" s="269" t="s">
        <v>77</v>
      </c>
    </row>
    <row r="59" spans="1:5" ht="23.25" customHeight="1">
      <c r="A59" s="495"/>
      <c r="B59" s="504"/>
      <c r="C59" s="267" t="s">
        <v>242</v>
      </c>
      <c r="D59" s="268" t="s">
        <v>243</v>
      </c>
      <c r="E59" s="269" t="s">
        <v>77</v>
      </c>
    </row>
    <row r="60" spans="1:5" ht="15.75" customHeight="1">
      <c r="A60" s="495"/>
      <c r="B60" s="504"/>
      <c r="C60" s="267" t="s">
        <v>244</v>
      </c>
      <c r="D60" s="268" t="s">
        <v>262</v>
      </c>
      <c r="E60" s="269" t="s">
        <v>323</v>
      </c>
    </row>
    <row r="61" spans="1:5" ht="25.5" customHeight="1">
      <c r="A61" s="495"/>
      <c r="B61" s="504"/>
      <c r="C61" s="267" t="s">
        <v>246</v>
      </c>
      <c r="D61" s="268" t="s">
        <v>263</v>
      </c>
      <c r="E61" s="269" t="s">
        <v>324</v>
      </c>
    </row>
    <row r="62" spans="1:5" ht="18.75" customHeight="1">
      <c r="A62" s="495"/>
      <c r="B62" s="504"/>
      <c r="C62" s="267" t="s">
        <v>248</v>
      </c>
      <c r="D62" s="268" t="s">
        <v>264</v>
      </c>
      <c r="E62" s="269" t="s">
        <v>325</v>
      </c>
    </row>
    <row r="63" spans="1:5" ht="39.75" customHeight="1">
      <c r="A63" s="495"/>
      <c r="B63" s="504"/>
      <c r="C63" s="267" t="s">
        <v>250</v>
      </c>
      <c r="D63" s="268" t="s">
        <v>251</v>
      </c>
      <c r="E63" s="269" t="s">
        <v>326</v>
      </c>
    </row>
    <row r="64" spans="1:5" ht="20.25" customHeight="1">
      <c r="A64" s="495"/>
      <c r="B64" s="504"/>
      <c r="C64" s="267" t="s">
        <v>252</v>
      </c>
      <c r="D64" s="268" t="s">
        <v>251</v>
      </c>
      <c r="E64" s="269" t="s">
        <v>326</v>
      </c>
    </row>
    <row r="65" spans="1:5" ht="22.5" customHeight="1">
      <c r="A65" s="495"/>
      <c r="B65" s="504"/>
      <c r="C65" s="267" t="s">
        <v>254</v>
      </c>
      <c r="D65" s="268" t="s">
        <v>255</v>
      </c>
      <c r="E65" s="269" t="s">
        <v>327</v>
      </c>
    </row>
    <row r="66" spans="1:5" ht="27" customHeight="1">
      <c r="A66" s="495"/>
      <c r="B66" s="504"/>
      <c r="C66" s="267" t="s">
        <v>256</v>
      </c>
      <c r="D66" s="268" t="s">
        <v>257</v>
      </c>
      <c r="E66" s="269" t="s">
        <v>328</v>
      </c>
    </row>
    <row r="67" spans="1:5" ht="14.25" customHeight="1">
      <c r="A67" s="496"/>
      <c r="B67" s="505"/>
      <c r="C67" s="267" t="s">
        <v>258</v>
      </c>
      <c r="D67" s="268" t="s">
        <v>218</v>
      </c>
      <c r="E67" s="269"/>
    </row>
    <row r="68" spans="1:5" ht="44.25" customHeight="1">
      <c r="A68" s="494">
        <v>5</v>
      </c>
      <c r="B68" s="503" t="s">
        <v>266</v>
      </c>
      <c r="C68" s="264" t="s">
        <v>217</v>
      </c>
      <c r="D68" s="265" t="s">
        <v>329</v>
      </c>
      <c r="E68" s="266" t="s">
        <v>330</v>
      </c>
    </row>
    <row r="69" spans="1:5" ht="83.25" customHeight="1">
      <c r="A69" s="495"/>
      <c r="B69" s="504"/>
      <c r="C69" s="267" t="s">
        <v>261</v>
      </c>
      <c r="D69" s="268" t="s">
        <v>241</v>
      </c>
      <c r="E69" s="269" t="s">
        <v>77</v>
      </c>
    </row>
    <row r="70" spans="1:5" ht="65.25" customHeight="1">
      <c r="A70" s="495"/>
      <c r="B70" s="504"/>
      <c r="C70" s="267" t="s">
        <v>240</v>
      </c>
      <c r="D70" s="268" t="s">
        <v>239</v>
      </c>
      <c r="E70" s="269" t="s">
        <v>77</v>
      </c>
    </row>
    <row r="71" spans="1:5" ht="24" customHeight="1">
      <c r="A71" s="495"/>
      <c r="B71" s="504"/>
      <c r="C71" s="267" t="s">
        <v>242</v>
      </c>
      <c r="D71" s="268" t="s">
        <v>243</v>
      </c>
      <c r="E71" s="269" t="s">
        <v>77</v>
      </c>
    </row>
    <row r="72" spans="1:5" ht="20.25" customHeight="1">
      <c r="A72" s="495"/>
      <c r="B72" s="504"/>
      <c r="C72" s="267" t="s">
        <v>244</v>
      </c>
      <c r="D72" s="268" t="s">
        <v>262</v>
      </c>
      <c r="E72" s="269" t="s">
        <v>331</v>
      </c>
    </row>
    <row r="73" spans="1:5" ht="19.5" customHeight="1">
      <c r="A73" s="495"/>
      <c r="B73" s="504"/>
      <c r="C73" s="267" t="s">
        <v>246</v>
      </c>
      <c r="D73" s="268" t="s">
        <v>263</v>
      </c>
      <c r="E73" s="269" t="s">
        <v>332</v>
      </c>
    </row>
    <row r="74" spans="1:5" ht="18.75" customHeight="1">
      <c r="A74" s="495"/>
      <c r="B74" s="504"/>
      <c r="C74" s="267" t="s">
        <v>248</v>
      </c>
      <c r="D74" s="268" t="s">
        <v>264</v>
      </c>
      <c r="E74" s="269" t="s">
        <v>333</v>
      </c>
    </row>
    <row r="75" spans="1:5" ht="41.25" customHeight="1">
      <c r="A75" s="495"/>
      <c r="B75" s="504"/>
      <c r="C75" s="267" t="s">
        <v>250</v>
      </c>
      <c r="D75" s="268" t="s">
        <v>251</v>
      </c>
      <c r="E75" s="269" t="s">
        <v>334</v>
      </c>
    </row>
    <row r="76" spans="1:5" ht="26.25" customHeight="1">
      <c r="A76" s="495"/>
      <c r="B76" s="504"/>
      <c r="C76" s="267" t="s">
        <v>252</v>
      </c>
      <c r="D76" s="268" t="s">
        <v>251</v>
      </c>
      <c r="E76" s="269" t="s">
        <v>334</v>
      </c>
    </row>
    <row r="77" spans="1:5" ht="18.75" customHeight="1">
      <c r="A77" s="495"/>
      <c r="B77" s="504"/>
      <c r="C77" s="267" t="s">
        <v>254</v>
      </c>
      <c r="D77" s="268" t="s">
        <v>255</v>
      </c>
      <c r="E77" s="269" t="s">
        <v>335</v>
      </c>
    </row>
    <row r="78" spans="1:5" ht="19.5" customHeight="1">
      <c r="A78" s="495"/>
      <c r="B78" s="504"/>
      <c r="C78" s="267" t="s">
        <v>256</v>
      </c>
      <c r="D78" s="268" t="s">
        <v>257</v>
      </c>
      <c r="E78" s="269" t="s">
        <v>336</v>
      </c>
    </row>
    <row r="79" spans="1:5" ht="18" customHeight="1">
      <c r="A79" s="496"/>
      <c r="B79" s="505"/>
      <c r="C79" s="267" t="s">
        <v>258</v>
      </c>
      <c r="D79" s="268" t="s">
        <v>218</v>
      </c>
      <c r="E79" s="269"/>
    </row>
    <row r="80" spans="1:5" ht="27" customHeight="1">
      <c r="A80" s="494">
        <v>6</v>
      </c>
      <c r="B80" s="503" t="s">
        <v>267</v>
      </c>
      <c r="C80" s="264" t="s">
        <v>207</v>
      </c>
      <c r="D80" s="265" t="s">
        <v>312</v>
      </c>
      <c r="E80" s="266" t="s">
        <v>208</v>
      </c>
    </row>
    <row r="81" spans="1:5" ht="81.75" customHeight="1">
      <c r="A81" s="495"/>
      <c r="B81" s="504"/>
      <c r="C81" s="267" t="s">
        <v>238</v>
      </c>
      <c r="D81" s="268" t="s">
        <v>239</v>
      </c>
      <c r="E81" s="269" t="s">
        <v>77</v>
      </c>
    </row>
    <row r="82" spans="1:5" ht="72" customHeight="1">
      <c r="A82" s="495"/>
      <c r="B82" s="504"/>
      <c r="C82" s="267" t="s">
        <v>240</v>
      </c>
      <c r="D82" s="268" t="s">
        <v>241</v>
      </c>
      <c r="E82" s="269" t="s">
        <v>77</v>
      </c>
    </row>
    <row r="83" spans="1:5" ht="23.25" customHeight="1">
      <c r="A83" s="495"/>
      <c r="B83" s="504"/>
      <c r="C83" s="267" t="s">
        <v>242</v>
      </c>
      <c r="D83" s="268" t="s">
        <v>243</v>
      </c>
      <c r="E83" s="269" t="s">
        <v>77</v>
      </c>
    </row>
    <row r="84" spans="1:5" ht="23.25" customHeight="1">
      <c r="A84" s="495"/>
      <c r="B84" s="504"/>
      <c r="C84" s="267" t="s">
        <v>244</v>
      </c>
      <c r="D84" s="268" t="s">
        <v>245</v>
      </c>
      <c r="E84" s="269" t="s">
        <v>209</v>
      </c>
    </row>
    <row r="85" spans="1:5" ht="22.5" customHeight="1">
      <c r="A85" s="495"/>
      <c r="B85" s="504"/>
      <c r="C85" s="267" t="s">
        <v>246</v>
      </c>
      <c r="D85" s="268" t="s">
        <v>247</v>
      </c>
      <c r="E85" s="269" t="s">
        <v>210</v>
      </c>
    </row>
    <row r="86" spans="1:5" ht="22.5" customHeight="1">
      <c r="A86" s="495"/>
      <c r="B86" s="504"/>
      <c r="C86" s="267" t="s">
        <v>248</v>
      </c>
      <c r="D86" s="268" t="s">
        <v>249</v>
      </c>
      <c r="E86" s="269" t="s">
        <v>211</v>
      </c>
    </row>
    <row r="87" spans="1:5" ht="44.25" customHeight="1">
      <c r="A87" s="495"/>
      <c r="B87" s="504"/>
      <c r="C87" s="267" t="s">
        <v>250</v>
      </c>
      <c r="D87" s="268" t="s">
        <v>251</v>
      </c>
      <c r="E87" s="269" t="s">
        <v>212</v>
      </c>
    </row>
    <row r="88" spans="1:5" ht="24.75" customHeight="1">
      <c r="A88" s="495"/>
      <c r="B88" s="504"/>
      <c r="C88" s="267" t="s">
        <v>252</v>
      </c>
      <c r="D88" s="268" t="s">
        <v>253</v>
      </c>
      <c r="E88" s="269" t="s">
        <v>213</v>
      </c>
    </row>
    <row r="89" spans="1:5" ht="27.75" customHeight="1">
      <c r="A89" s="495"/>
      <c r="B89" s="504"/>
      <c r="C89" s="267" t="s">
        <v>254</v>
      </c>
      <c r="D89" s="268" t="s">
        <v>255</v>
      </c>
      <c r="E89" s="269" t="s">
        <v>214</v>
      </c>
    </row>
    <row r="90" spans="1:5" ht="27" customHeight="1">
      <c r="A90" s="495"/>
      <c r="B90" s="504"/>
      <c r="C90" s="267" t="s">
        <v>256</v>
      </c>
      <c r="D90" s="268" t="s">
        <v>257</v>
      </c>
      <c r="E90" s="269" t="s">
        <v>215</v>
      </c>
    </row>
    <row r="91" spans="1:5" ht="30.75" customHeight="1">
      <c r="A91" s="496"/>
      <c r="B91" s="505"/>
      <c r="C91" s="267" t="s">
        <v>258</v>
      </c>
      <c r="D91" s="268" t="s">
        <v>216</v>
      </c>
      <c r="E91" s="269"/>
    </row>
    <row r="92" spans="1:5" ht="44.25" customHeight="1">
      <c r="A92" s="494">
        <v>7</v>
      </c>
      <c r="B92" s="503" t="s">
        <v>268</v>
      </c>
      <c r="C92" s="264" t="s">
        <v>207</v>
      </c>
      <c r="D92" s="265" t="s">
        <v>312</v>
      </c>
      <c r="E92" s="266" t="s">
        <v>208</v>
      </c>
    </row>
    <row r="93" spans="1:5" ht="72.75" customHeight="1">
      <c r="A93" s="495"/>
      <c r="B93" s="504"/>
      <c r="C93" s="267" t="s">
        <v>238</v>
      </c>
      <c r="D93" s="268" t="s">
        <v>239</v>
      </c>
      <c r="E93" s="269" t="s">
        <v>77</v>
      </c>
    </row>
    <row r="94" spans="1:5" ht="72" customHeight="1">
      <c r="A94" s="495"/>
      <c r="B94" s="504"/>
      <c r="C94" s="267" t="s">
        <v>240</v>
      </c>
      <c r="D94" s="268" t="s">
        <v>241</v>
      </c>
      <c r="E94" s="269" t="s">
        <v>77</v>
      </c>
    </row>
    <row r="95" spans="1:5" ht="27" customHeight="1">
      <c r="A95" s="495"/>
      <c r="B95" s="504"/>
      <c r="C95" s="267" t="s">
        <v>242</v>
      </c>
      <c r="D95" s="268" t="s">
        <v>243</v>
      </c>
      <c r="E95" s="269" t="s">
        <v>77</v>
      </c>
    </row>
    <row r="96" spans="1:5" ht="25.5" customHeight="1">
      <c r="A96" s="495"/>
      <c r="B96" s="504"/>
      <c r="C96" s="267" t="s">
        <v>244</v>
      </c>
      <c r="D96" s="268" t="s">
        <v>245</v>
      </c>
      <c r="E96" s="269" t="s">
        <v>209</v>
      </c>
    </row>
    <row r="97" spans="1:5" ht="23.25" customHeight="1">
      <c r="A97" s="495"/>
      <c r="B97" s="504"/>
      <c r="C97" s="267" t="s">
        <v>246</v>
      </c>
      <c r="D97" s="268" t="s">
        <v>247</v>
      </c>
      <c r="E97" s="269" t="s">
        <v>210</v>
      </c>
    </row>
    <row r="98" spans="1:5" ht="27" customHeight="1">
      <c r="A98" s="495"/>
      <c r="B98" s="504"/>
      <c r="C98" s="267" t="s">
        <v>248</v>
      </c>
      <c r="D98" s="268" t="s">
        <v>249</v>
      </c>
      <c r="E98" s="269" t="s">
        <v>211</v>
      </c>
    </row>
    <row r="99" spans="1:5" ht="37.5" customHeight="1">
      <c r="A99" s="495"/>
      <c r="B99" s="504"/>
      <c r="C99" s="267" t="s">
        <v>250</v>
      </c>
      <c r="D99" s="268" t="s">
        <v>251</v>
      </c>
      <c r="E99" s="269" t="s">
        <v>212</v>
      </c>
    </row>
    <row r="100" spans="1:5" ht="18.75" customHeight="1">
      <c r="A100" s="495"/>
      <c r="B100" s="504"/>
      <c r="C100" s="267" t="s">
        <v>252</v>
      </c>
      <c r="D100" s="268" t="s">
        <v>253</v>
      </c>
      <c r="E100" s="269" t="s">
        <v>213</v>
      </c>
    </row>
    <row r="101" spans="1:5" ht="25.5" customHeight="1">
      <c r="A101" s="495"/>
      <c r="B101" s="504"/>
      <c r="C101" s="267" t="s">
        <v>254</v>
      </c>
      <c r="D101" s="268" t="s">
        <v>255</v>
      </c>
      <c r="E101" s="269" t="s">
        <v>214</v>
      </c>
    </row>
    <row r="102" spans="1:5" ht="24" customHeight="1">
      <c r="A102" s="495"/>
      <c r="B102" s="504"/>
      <c r="C102" s="267" t="s">
        <v>256</v>
      </c>
      <c r="D102" s="268" t="s">
        <v>257</v>
      </c>
      <c r="E102" s="269" t="s">
        <v>215</v>
      </c>
    </row>
    <row r="103" spans="1:5" ht="18.75" customHeight="1">
      <c r="A103" s="496"/>
      <c r="B103" s="505"/>
      <c r="C103" s="267" t="s">
        <v>258</v>
      </c>
      <c r="D103" s="268" t="s">
        <v>216</v>
      </c>
      <c r="E103" s="269"/>
    </row>
    <row r="104" spans="1:5" ht="44.25" customHeight="1">
      <c r="A104" s="494">
        <v>8</v>
      </c>
      <c r="B104" s="503" t="s">
        <v>269</v>
      </c>
      <c r="C104" s="264" t="s">
        <v>207</v>
      </c>
      <c r="D104" s="265" t="s">
        <v>312</v>
      </c>
      <c r="E104" s="266" t="s">
        <v>208</v>
      </c>
    </row>
    <row r="105" spans="1:5" ht="75.75" customHeight="1">
      <c r="A105" s="495"/>
      <c r="B105" s="504"/>
      <c r="C105" s="267" t="s">
        <v>238</v>
      </c>
      <c r="D105" s="268" t="s">
        <v>239</v>
      </c>
      <c r="E105" s="269" t="s">
        <v>77</v>
      </c>
    </row>
    <row r="106" spans="1:5" ht="63.75" customHeight="1">
      <c r="A106" s="495"/>
      <c r="B106" s="504"/>
      <c r="C106" s="267" t="s">
        <v>240</v>
      </c>
      <c r="D106" s="268" t="s">
        <v>241</v>
      </c>
      <c r="E106" s="269" t="s">
        <v>77</v>
      </c>
    </row>
    <row r="107" spans="1:5" ht="24.75" customHeight="1">
      <c r="A107" s="495"/>
      <c r="B107" s="504"/>
      <c r="C107" s="267" t="s">
        <v>242</v>
      </c>
      <c r="D107" s="268" t="s">
        <v>243</v>
      </c>
      <c r="E107" s="269" t="s">
        <v>77</v>
      </c>
    </row>
    <row r="108" spans="1:5" ht="20.25" customHeight="1">
      <c r="A108" s="495"/>
      <c r="B108" s="504"/>
      <c r="C108" s="267" t="s">
        <v>244</v>
      </c>
      <c r="D108" s="268" t="s">
        <v>245</v>
      </c>
      <c r="E108" s="269" t="s">
        <v>209</v>
      </c>
    </row>
    <row r="109" spans="1:5" ht="24" customHeight="1">
      <c r="A109" s="495"/>
      <c r="B109" s="504"/>
      <c r="C109" s="267" t="s">
        <v>246</v>
      </c>
      <c r="D109" s="268" t="s">
        <v>247</v>
      </c>
      <c r="E109" s="269" t="s">
        <v>210</v>
      </c>
    </row>
    <row r="110" spans="1:5" ht="21" customHeight="1">
      <c r="A110" s="495"/>
      <c r="B110" s="504"/>
      <c r="C110" s="267" t="s">
        <v>248</v>
      </c>
      <c r="D110" s="268" t="s">
        <v>249</v>
      </c>
      <c r="E110" s="269" t="s">
        <v>211</v>
      </c>
    </row>
    <row r="111" spans="1:5" ht="44.25" customHeight="1">
      <c r="A111" s="495"/>
      <c r="B111" s="504"/>
      <c r="C111" s="267" t="s">
        <v>250</v>
      </c>
      <c r="D111" s="268" t="s">
        <v>251</v>
      </c>
      <c r="E111" s="269" t="s">
        <v>212</v>
      </c>
    </row>
    <row r="112" spans="1:5" ht="24.75" customHeight="1">
      <c r="A112" s="495"/>
      <c r="B112" s="504"/>
      <c r="C112" s="267" t="s">
        <v>252</v>
      </c>
      <c r="D112" s="268" t="s">
        <v>253</v>
      </c>
      <c r="E112" s="269" t="s">
        <v>213</v>
      </c>
    </row>
    <row r="113" spans="1:5" ht="19.5" customHeight="1">
      <c r="A113" s="495"/>
      <c r="B113" s="504"/>
      <c r="C113" s="267" t="s">
        <v>254</v>
      </c>
      <c r="D113" s="268" t="s">
        <v>255</v>
      </c>
      <c r="E113" s="269" t="s">
        <v>214</v>
      </c>
    </row>
    <row r="114" spans="1:5" ht="22.5" customHeight="1">
      <c r="A114" s="495"/>
      <c r="B114" s="504"/>
      <c r="C114" s="267" t="s">
        <v>256</v>
      </c>
      <c r="D114" s="268" t="s">
        <v>257</v>
      </c>
      <c r="E114" s="269" t="s">
        <v>215</v>
      </c>
    </row>
    <row r="115" spans="1:5" ht="18.75" customHeight="1">
      <c r="A115" s="496"/>
      <c r="B115" s="505"/>
      <c r="C115" s="267" t="s">
        <v>258</v>
      </c>
      <c r="D115" s="268" t="s">
        <v>216</v>
      </c>
      <c r="E115" s="269"/>
    </row>
    <row r="116" spans="1:5" ht="20.25" customHeight="1">
      <c r="A116" s="497" t="s">
        <v>270</v>
      </c>
      <c r="B116" s="498"/>
      <c r="C116" s="498"/>
      <c r="D116" s="498"/>
      <c r="E116" s="498"/>
    </row>
    <row r="117" spans="1:5" ht="86.25" customHeight="1">
      <c r="A117" s="494">
        <v>9</v>
      </c>
      <c r="B117" s="503" t="s">
        <v>271</v>
      </c>
      <c r="C117" s="264" t="s">
        <v>219</v>
      </c>
      <c r="D117" s="265" t="s">
        <v>337</v>
      </c>
      <c r="E117" s="266" t="s">
        <v>220</v>
      </c>
    </row>
    <row r="118" spans="1:5" ht="72.75" customHeight="1">
      <c r="A118" s="495"/>
      <c r="B118" s="504"/>
      <c r="C118" s="267" t="s">
        <v>272</v>
      </c>
      <c r="D118" s="268" t="s">
        <v>273</v>
      </c>
      <c r="E118" s="269" t="s">
        <v>77</v>
      </c>
    </row>
    <row r="119" spans="1:5" ht="24.75" customHeight="1">
      <c r="A119" s="495"/>
      <c r="B119" s="504"/>
      <c r="C119" s="267" t="s">
        <v>274</v>
      </c>
      <c r="D119" s="268" t="s">
        <v>275</v>
      </c>
      <c r="E119" s="269" t="s">
        <v>77</v>
      </c>
    </row>
    <row r="120" spans="1:5" ht="18.75" customHeight="1">
      <c r="A120" s="495"/>
      <c r="B120" s="504"/>
      <c r="C120" s="267" t="s">
        <v>242</v>
      </c>
      <c r="D120" s="268" t="s">
        <v>276</v>
      </c>
      <c r="E120" s="269" t="s">
        <v>77</v>
      </c>
    </row>
    <row r="121" spans="1:5" ht="15.75" customHeight="1">
      <c r="A121" s="495"/>
      <c r="B121" s="504"/>
      <c r="C121" s="267" t="s">
        <v>277</v>
      </c>
      <c r="D121" s="268" t="s">
        <v>278</v>
      </c>
      <c r="E121" s="269" t="s">
        <v>221</v>
      </c>
    </row>
    <row r="122" spans="1:5" ht="28.5" customHeight="1">
      <c r="A122" s="495"/>
      <c r="B122" s="504"/>
      <c r="C122" s="267" t="s">
        <v>279</v>
      </c>
      <c r="D122" s="268" t="s">
        <v>280</v>
      </c>
      <c r="E122" s="269" t="s">
        <v>222</v>
      </c>
    </row>
    <row r="123" spans="1:5" ht="20.25" customHeight="1">
      <c r="A123" s="495"/>
      <c r="B123" s="504"/>
      <c r="C123" s="267" t="s">
        <v>281</v>
      </c>
      <c r="D123" s="268" t="s">
        <v>282</v>
      </c>
      <c r="E123" s="269" t="s">
        <v>223</v>
      </c>
    </row>
    <row r="124" spans="1:5" ht="31.5" customHeight="1">
      <c r="A124" s="495"/>
      <c r="B124" s="504"/>
      <c r="C124" s="267" t="s">
        <v>283</v>
      </c>
      <c r="D124" s="268" t="s">
        <v>282</v>
      </c>
      <c r="E124" s="269" t="s">
        <v>223</v>
      </c>
    </row>
    <row r="125" spans="1:5" ht="21.75" customHeight="1">
      <c r="A125" s="495"/>
      <c r="B125" s="504"/>
      <c r="C125" s="267" t="s">
        <v>284</v>
      </c>
      <c r="D125" s="268" t="s">
        <v>285</v>
      </c>
      <c r="E125" s="269" t="s">
        <v>224</v>
      </c>
    </row>
    <row r="126" spans="1:5" ht="24" customHeight="1">
      <c r="A126" s="495"/>
      <c r="B126" s="504"/>
      <c r="C126" s="267" t="s">
        <v>286</v>
      </c>
      <c r="D126" s="268" t="s">
        <v>287</v>
      </c>
      <c r="E126" s="269" t="s">
        <v>225</v>
      </c>
    </row>
    <row r="127" spans="1:5" ht="21" customHeight="1">
      <c r="A127" s="495"/>
      <c r="B127" s="504"/>
      <c r="C127" s="267" t="s">
        <v>288</v>
      </c>
      <c r="D127" s="268" t="s">
        <v>280</v>
      </c>
      <c r="E127" s="269" t="s">
        <v>222</v>
      </c>
    </row>
    <row r="128" spans="1:5" ht="20.25" customHeight="1">
      <c r="A128" s="495"/>
      <c r="B128" s="504"/>
      <c r="C128" s="267" t="s">
        <v>289</v>
      </c>
      <c r="D128" s="268" t="s">
        <v>290</v>
      </c>
      <c r="E128" s="269" t="s">
        <v>226</v>
      </c>
    </row>
    <row r="129" spans="1:5" ht="32.25" customHeight="1">
      <c r="A129" s="495"/>
      <c r="B129" s="504"/>
      <c r="C129" s="267" t="s">
        <v>291</v>
      </c>
      <c r="D129" s="268" t="s">
        <v>278</v>
      </c>
      <c r="E129" s="269" t="s">
        <v>221</v>
      </c>
    </row>
    <row r="130" spans="1:5" ht="18" customHeight="1">
      <c r="A130" s="495"/>
      <c r="B130" s="504"/>
      <c r="C130" s="267" t="s">
        <v>292</v>
      </c>
      <c r="D130" s="268" t="s">
        <v>253</v>
      </c>
      <c r="E130" s="269" t="s">
        <v>227</v>
      </c>
    </row>
    <row r="131" spans="1:5" ht="22.5" customHeight="1">
      <c r="A131" s="496"/>
      <c r="B131" s="505"/>
      <c r="C131" s="267" t="s">
        <v>258</v>
      </c>
      <c r="D131" s="268" t="s">
        <v>190</v>
      </c>
      <c r="E131" s="269"/>
    </row>
    <row r="132" spans="1:5" ht="22.5" customHeight="1">
      <c r="A132" s="497" t="s">
        <v>293</v>
      </c>
      <c r="B132" s="498"/>
      <c r="C132" s="498"/>
      <c r="D132" s="498"/>
      <c r="E132" s="498"/>
    </row>
    <row r="133" spans="1:5" ht="26.25" customHeight="1">
      <c r="A133" s="494">
        <v>10</v>
      </c>
      <c r="B133" s="503" t="s">
        <v>228</v>
      </c>
      <c r="C133" s="264" t="s">
        <v>229</v>
      </c>
      <c r="D133" s="265" t="s">
        <v>338</v>
      </c>
      <c r="E133" s="266" t="s">
        <v>230</v>
      </c>
    </row>
    <row r="134" spans="1:5" ht="24.75" customHeight="1">
      <c r="A134" s="495"/>
      <c r="B134" s="504"/>
      <c r="C134" s="267" t="s">
        <v>294</v>
      </c>
      <c r="D134" s="268" t="s">
        <v>295</v>
      </c>
      <c r="E134" s="269" t="s">
        <v>77</v>
      </c>
    </row>
    <row r="135" spans="1:5" ht="44.25" customHeight="1">
      <c r="A135" s="495"/>
      <c r="B135" s="504"/>
      <c r="C135" s="267" t="s">
        <v>296</v>
      </c>
      <c r="D135" s="268" t="s">
        <v>297</v>
      </c>
      <c r="E135" s="269" t="s">
        <v>77</v>
      </c>
    </row>
    <row r="136" spans="1:5" ht="21.75" customHeight="1">
      <c r="A136" s="495"/>
      <c r="B136" s="504"/>
      <c r="C136" s="267" t="s">
        <v>298</v>
      </c>
      <c r="D136" s="268" t="s">
        <v>299</v>
      </c>
      <c r="E136" s="269" t="s">
        <v>77</v>
      </c>
    </row>
    <row r="137" spans="1:5" ht="24.75" customHeight="1">
      <c r="A137" s="495"/>
      <c r="B137" s="504"/>
      <c r="C137" s="267" t="s">
        <v>300</v>
      </c>
      <c r="D137" s="268" t="s">
        <v>301</v>
      </c>
      <c r="E137" s="269" t="s">
        <v>77</v>
      </c>
    </row>
    <row r="138" spans="1:5" ht="35.25" customHeight="1">
      <c r="A138" s="495"/>
      <c r="B138" s="504"/>
      <c r="C138" s="267" t="s">
        <v>302</v>
      </c>
      <c r="D138" s="268" t="s">
        <v>303</v>
      </c>
      <c r="E138" s="269" t="s">
        <v>231</v>
      </c>
    </row>
    <row r="139" spans="1:5" ht="29.25" customHeight="1">
      <c r="A139" s="495"/>
      <c r="B139" s="504"/>
      <c r="C139" s="267" t="s">
        <v>304</v>
      </c>
      <c r="D139" s="268" t="s">
        <v>305</v>
      </c>
      <c r="E139" s="269" t="s">
        <v>232</v>
      </c>
    </row>
    <row r="140" spans="1:5" ht="21" customHeight="1">
      <c r="A140" s="495"/>
      <c r="B140" s="504"/>
      <c r="C140" s="267" t="s">
        <v>254</v>
      </c>
      <c r="D140" s="268" t="s">
        <v>306</v>
      </c>
      <c r="E140" s="269" t="s">
        <v>233</v>
      </c>
    </row>
    <row r="141" spans="1:5" ht="25.5" customHeight="1">
      <c r="A141" s="495"/>
      <c r="B141" s="504"/>
      <c r="C141" s="267" t="s">
        <v>256</v>
      </c>
      <c r="D141" s="268" t="s">
        <v>190</v>
      </c>
      <c r="E141" s="269"/>
    </row>
    <row r="142" spans="1:5" ht="21" customHeight="1">
      <c r="A142" s="496"/>
      <c r="B142" s="505"/>
      <c r="C142" s="267" t="s">
        <v>258</v>
      </c>
      <c r="D142" s="268"/>
      <c r="E142" s="269"/>
    </row>
    <row r="143" spans="1:5" ht="18" customHeight="1">
      <c r="A143" s="263"/>
      <c r="B143" s="499" t="s">
        <v>307</v>
      </c>
      <c r="C143" s="500"/>
      <c r="D143" s="500"/>
      <c r="E143" s="270"/>
    </row>
    <row r="144" spans="1:5" ht="22.5" customHeight="1">
      <c r="A144" s="263"/>
      <c r="B144" s="501" t="s">
        <v>308</v>
      </c>
      <c r="C144" s="502"/>
      <c r="D144" s="502"/>
      <c r="E144" s="266" t="s">
        <v>339</v>
      </c>
    </row>
    <row r="145" spans="1:5" ht="15" customHeight="1">
      <c r="A145" s="263"/>
      <c r="B145" s="501" t="s">
        <v>342</v>
      </c>
      <c r="C145" s="502"/>
      <c r="D145" s="502"/>
      <c r="E145" s="266" t="s">
        <v>340</v>
      </c>
    </row>
    <row r="146" spans="1:5" ht="18" customHeight="1">
      <c r="A146" s="271"/>
      <c r="B146" s="492" t="s">
        <v>191</v>
      </c>
      <c r="C146" s="493"/>
      <c r="D146" s="493"/>
      <c r="E146" s="284">
        <v>12292122.73</v>
      </c>
    </row>
    <row r="147" spans="1:5" ht="44.25" customHeight="1">
      <c r="A147" s="258"/>
      <c r="B147" s="241"/>
      <c r="C147" s="241"/>
      <c r="D147" s="241"/>
      <c r="E147" s="241"/>
    </row>
    <row r="148" spans="1:5" ht="44.25" customHeight="1"/>
    <row r="149" spans="1:5" ht="44.25" customHeight="1"/>
    <row r="150" spans="1:5" ht="44.25" customHeight="1"/>
    <row r="151" spans="1:5" ht="44.25" customHeight="1"/>
    <row r="152" spans="1:5" ht="44.25" customHeight="1"/>
    <row r="153" spans="1:5" ht="44.25" customHeight="1"/>
    <row r="154" spans="1:5" ht="44.25" customHeight="1"/>
    <row r="155" spans="1:5" ht="44.25" customHeight="1"/>
    <row r="156" spans="1:5" ht="44.25" customHeight="1"/>
    <row r="157" spans="1:5" ht="44.25" customHeight="1"/>
    <row r="158" spans="1:5" ht="44.25" customHeight="1"/>
    <row r="159" spans="1:5" ht="44.25" customHeight="1"/>
    <row r="160" spans="1:5" ht="44.25" customHeight="1"/>
    <row r="161" ht="44.25" customHeight="1"/>
    <row r="162" ht="44.25" customHeight="1"/>
    <row r="163" ht="44.25" customHeight="1"/>
    <row r="164" ht="44.25" customHeight="1"/>
    <row r="165" ht="44.25" customHeight="1"/>
    <row r="166" ht="44.25" customHeight="1"/>
    <row r="167" ht="44.25" customHeight="1"/>
    <row r="168" ht="44.25" customHeight="1"/>
    <row r="169" ht="44.25" customHeight="1"/>
    <row r="170" ht="44.25" customHeight="1"/>
    <row r="171" ht="44.25" customHeight="1"/>
    <row r="172" ht="44.25" customHeight="1"/>
    <row r="173" ht="44.25" customHeight="1"/>
    <row r="174" ht="44.25" customHeight="1"/>
    <row r="175" ht="44.25" customHeight="1"/>
    <row r="176" ht="44.25" customHeight="1"/>
    <row r="177" ht="44.25" customHeight="1"/>
    <row r="178" ht="44.25" customHeight="1"/>
    <row r="179" ht="44.25" customHeight="1"/>
    <row r="180" ht="44.25" customHeight="1"/>
    <row r="181" ht="44.25" customHeight="1"/>
    <row r="182" ht="44.25" customHeight="1"/>
    <row r="183" ht="44.25" customHeight="1"/>
    <row r="184" ht="44.25" customHeight="1"/>
    <row r="185" ht="44.25" customHeight="1"/>
    <row r="186" ht="44.25" customHeight="1"/>
    <row r="187" ht="44.25" customHeight="1"/>
    <row r="188" ht="44.25" customHeight="1"/>
    <row r="189" ht="44.25" customHeight="1"/>
    <row r="190" ht="44.25" customHeight="1"/>
    <row r="191" ht="44.25" customHeight="1"/>
    <row r="192" ht="44.25" customHeight="1"/>
    <row r="193" ht="44.25" customHeight="1"/>
    <row r="194" ht="44.25" customHeight="1"/>
    <row r="195" ht="44.25" customHeight="1"/>
    <row r="196" ht="44.25" customHeight="1"/>
    <row r="197" ht="44.25" customHeight="1"/>
    <row r="198" ht="44.25" customHeight="1"/>
    <row r="199" ht="44.25" customHeight="1"/>
    <row r="200" ht="44.25" customHeight="1"/>
    <row r="201" ht="44.25" customHeight="1"/>
    <row r="202" ht="44.25" customHeight="1"/>
    <row r="203" ht="44.25" customHeight="1"/>
    <row r="204" ht="44.25" customHeight="1"/>
    <row r="205" ht="44.25" customHeight="1"/>
    <row r="206" ht="44.25" customHeight="1"/>
    <row r="207" ht="44.25" customHeight="1"/>
    <row r="208" ht="44.25" customHeight="1"/>
    <row r="209" ht="44.25" customHeight="1"/>
    <row r="210" ht="44.25" customHeight="1"/>
    <row r="211" ht="44.25" customHeight="1"/>
    <row r="212" ht="44.25" customHeight="1"/>
    <row r="213" ht="44.25" customHeight="1"/>
    <row r="214" ht="44.25" customHeight="1"/>
    <row r="215" ht="44.25" customHeight="1"/>
    <row r="216" ht="44.25" customHeight="1"/>
    <row r="217" ht="44.25" customHeight="1"/>
    <row r="218" ht="44.25" customHeight="1"/>
    <row r="219" ht="44.25" customHeight="1"/>
    <row r="220" ht="44.25" customHeight="1"/>
    <row r="221" ht="44.25" customHeight="1"/>
    <row r="222" ht="44.25" customHeight="1"/>
    <row r="223" ht="44.25" customHeight="1"/>
    <row r="224" ht="44.25" customHeight="1"/>
    <row r="225" ht="44.25" customHeight="1"/>
    <row r="226" ht="44.25" customHeight="1"/>
    <row r="227" ht="44.25" customHeight="1"/>
    <row r="228" ht="44.25" customHeight="1"/>
    <row r="229" ht="44.25" customHeight="1"/>
    <row r="230" ht="44.25" customHeight="1"/>
    <row r="231" ht="44.25" customHeight="1"/>
    <row r="232" ht="44.25" customHeight="1"/>
    <row r="233" ht="44.25" customHeight="1"/>
    <row r="234" ht="44.25" customHeight="1"/>
    <row r="235" ht="44.25" customHeight="1"/>
    <row r="236" ht="44.25" customHeight="1"/>
    <row r="237" ht="44.25" customHeight="1"/>
    <row r="238" ht="44.25" customHeight="1"/>
    <row r="239" ht="44.25" customHeight="1"/>
    <row r="240" ht="44.25" customHeight="1"/>
    <row r="241" ht="44.25" customHeight="1"/>
    <row r="242" ht="44.25" customHeight="1"/>
    <row r="243" ht="44.25" customHeight="1"/>
    <row r="244" ht="44.25" customHeight="1"/>
    <row r="245" ht="44.25" customHeight="1"/>
    <row r="246" ht="44.25" customHeight="1"/>
    <row r="247" ht="44.25" customHeight="1"/>
    <row r="248" ht="44.25" customHeight="1"/>
    <row r="249" ht="44.25" customHeight="1"/>
    <row r="250" ht="44.25" customHeight="1"/>
    <row r="251" ht="44.25" customHeight="1"/>
    <row r="252" ht="44.25" customHeight="1"/>
    <row r="253" ht="44.25" customHeight="1"/>
    <row r="254" ht="44.25" customHeight="1"/>
    <row r="255" ht="44.25" customHeight="1"/>
    <row r="256" ht="44.25" customHeight="1"/>
    <row r="257" ht="44.25" customHeight="1"/>
    <row r="258" ht="44.25" customHeight="1"/>
    <row r="259" ht="44.25" customHeight="1"/>
    <row r="260" ht="44.25" customHeight="1"/>
    <row r="261" ht="44.25" customHeight="1"/>
    <row r="262" ht="44.25" customHeight="1"/>
    <row r="263" ht="44.25" customHeight="1"/>
    <row r="264" ht="44.25" customHeight="1"/>
    <row r="265" ht="44.25" customHeight="1"/>
    <row r="266" ht="44.25" customHeight="1"/>
    <row r="267" ht="44.25" customHeight="1"/>
    <row r="268" ht="44.25" customHeight="1"/>
    <row r="269" ht="44.25" customHeight="1"/>
    <row r="270" ht="44.25" customHeight="1"/>
    <row r="271" ht="44.25" customHeight="1"/>
    <row r="272" ht="44.25" customHeight="1"/>
    <row r="273" ht="44.25" customHeight="1"/>
    <row r="274" ht="44.25" customHeight="1"/>
    <row r="275" ht="44.25" customHeight="1"/>
    <row r="276" ht="44.25" customHeight="1"/>
    <row r="277" ht="44.25" customHeight="1"/>
    <row r="278" ht="44.25" customHeight="1"/>
    <row r="279" ht="44.25" customHeight="1"/>
    <row r="280" ht="44.25" customHeight="1"/>
    <row r="281" ht="44.25" customHeight="1"/>
    <row r="282" ht="44.25" customHeight="1"/>
    <row r="283" ht="44.25" customHeight="1"/>
    <row r="284" ht="44.25" customHeight="1"/>
    <row r="285" ht="44.25" customHeight="1"/>
    <row r="286" ht="44.25" customHeight="1"/>
    <row r="287" ht="44.25" customHeight="1"/>
    <row r="288" ht="44.25" customHeight="1"/>
    <row r="289" ht="44.25" customHeight="1"/>
    <row r="290" ht="44.25" customHeight="1"/>
    <row r="291" ht="44.25" customHeight="1"/>
    <row r="292" ht="44.25" customHeight="1"/>
    <row r="293" ht="44.25" customHeight="1"/>
    <row r="294" ht="44.25" customHeight="1"/>
    <row r="295" ht="44.25" customHeight="1"/>
    <row r="296" ht="44.25" customHeight="1"/>
    <row r="297" ht="44.25" customHeight="1"/>
    <row r="298" ht="44.25" customHeight="1"/>
    <row r="299" ht="44.25" customHeight="1"/>
    <row r="300" ht="44.25" customHeight="1"/>
    <row r="301" ht="44.25" customHeight="1"/>
    <row r="302" ht="44.25" customHeight="1"/>
    <row r="303" ht="44.25" customHeight="1"/>
    <row r="304" ht="44.25" customHeight="1"/>
    <row r="305" ht="44.25" customHeight="1"/>
    <row r="306" ht="44.25" customHeight="1"/>
    <row r="307" ht="44.25" customHeight="1"/>
    <row r="308" ht="44.25" customHeight="1"/>
    <row r="309" ht="44.25" customHeight="1"/>
    <row r="310" ht="44.25" customHeight="1"/>
    <row r="311" ht="44.25" customHeight="1"/>
    <row r="312" ht="44.25" customHeight="1"/>
    <row r="313" ht="44.25" customHeight="1"/>
    <row r="314" ht="44.25" customHeight="1"/>
    <row r="315" ht="44.25" customHeight="1"/>
    <row r="316" ht="44.25" customHeight="1"/>
    <row r="317" ht="44.25" customHeight="1"/>
    <row r="318" ht="44.25" customHeight="1"/>
    <row r="319" ht="44.25" customHeight="1"/>
    <row r="320" ht="44.25" customHeight="1"/>
    <row r="321" ht="44.25" customHeight="1"/>
    <row r="322" ht="44.25" customHeight="1"/>
    <row r="323" ht="44.25" customHeight="1"/>
    <row r="324" ht="44.25" customHeight="1"/>
    <row r="325" ht="44.25" customHeight="1"/>
    <row r="326" ht="44.25" customHeight="1"/>
    <row r="327" ht="44.25" customHeight="1"/>
    <row r="328" ht="44.25" customHeight="1"/>
    <row r="329" ht="44.25" customHeight="1"/>
    <row r="330" ht="44.25" customHeight="1"/>
    <row r="331" ht="44.25" customHeight="1"/>
    <row r="332" ht="44.25" customHeight="1"/>
    <row r="333" ht="44.25" customHeight="1"/>
    <row r="334" ht="44.25" customHeight="1"/>
    <row r="335" ht="44.25" customHeight="1"/>
    <row r="336" ht="44.25" customHeight="1"/>
    <row r="337" ht="44.25" customHeight="1"/>
    <row r="338" ht="44.25" customHeight="1"/>
    <row r="339" ht="44.25" customHeight="1"/>
    <row r="340" ht="44.25" customHeight="1"/>
    <row r="341" ht="44.25" customHeight="1"/>
    <row r="342" ht="44.25" customHeight="1"/>
    <row r="343" ht="44.25" customHeight="1"/>
    <row r="344" ht="44.25" customHeight="1"/>
    <row r="345" ht="44.25" customHeight="1"/>
    <row r="346" ht="44.25" customHeight="1"/>
    <row r="347" ht="44.25" customHeight="1"/>
    <row r="348" ht="44.25" customHeight="1"/>
    <row r="349" ht="44.25" customHeight="1"/>
    <row r="350" ht="44.25" customHeight="1"/>
    <row r="351" ht="44.25" customHeight="1"/>
    <row r="352" ht="44.25" customHeight="1"/>
    <row r="353" ht="44.25" customHeight="1"/>
    <row r="354" ht="44.25" customHeight="1"/>
    <row r="355" ht="44.25" customHeight="1"/>
    <row r="356" ht="44.25" customHeight="1"/>
    <row r="357" ht="44.25" customHeight="1"/>
    <row r="358" ht="44.25" customHeight="1"/>
    <row r="359" ht="44.25" customHeight="1"/>
    <row r="360" ht="44.25" customHeight="1"/>
    <row r="361" ht="44.25" customHeight="1"/>
    <row r="362" ht="44.25" customHeight="1"/>
    <row r="363" ht="44.25" customHeight="1"/>
    <row r="364" ht="44.25" customHeight="1"/>
    <row r="365" ht="44.25" customHeight="1"/>
    <row r="366" ht="44.25" customHeight="1"/>
    <row r="367" ht="44.25" customHeight="1"/>
    <row r="368" ht="44.25" customHeight="1"/>
    <row r="369" ht="44.25" customHeight="1"/>
    <row r="370" ht="44.25" customHeight="1"/>
    <row r="371" ht="44.25" customHeight="1"/>
    <row r="372" ht="44.25" customHeight="1"/>
    <row r="373" ht="44.25" customHeight="1"/>
    <row r="374" ht="44.25" customHeight="1"/>
    <row r="375" ht="44.25" customHeight="1"/>
    <row r="376" ht="44.25" customHeight="1"/>
    <row r="377" ht="44.25" customHeight="1"/>
    <row r="378" ht="44.25" customHeight="1"/>
    <row r="379" ht="44.25" customHeight="1"/>
    <row r="380" ht="44.25" customHeight="1"/>
    <row r="381" ht="44.25" customHeight="1"/>
    <row r="382" ht="44.25" customHeight="1"/>
    <row r="383" ht="44.25" customHeight="1"/>
    <row r="384" ht="44.25" customHeight="1"/>
    <row r="385" ht="44.25" customHeight="1"/>
    <row r="386" ht="44.25" customHeight="1"/>
    <row r="387" ht="44.25" customHeight="1"/>
    <row r="388" ht="44.25" customHeight="1"/>
    <row r="389" ht="44.25" customHeight="1"/>
    <row r="390" ht="44.25" customHeight="1"/>
    <row r="391" ht="44.25" customHeight="1"/>
    <row r="392" ht="44.25" customHeight="1"/>
    <row r="393" ht="44.25" customHeight="1"/>
    <row r="394" ht="44.25" customHeight="1"/>
    <row r="395" ht="44.25" customHeight="1"/>
    <row r="396" ht="44.25" customHeight="1"/>
    <row r="397" ht="44.25" customHeight="1"/>
    <row r="398" ht="44.25" customHeight="1"/>
    <row r="399" ht="44.25" customHeight="1"/>
    <row r="400" ht="44.25" customHeight="1"/>
    <row r="401" ht="44.25" customHeight="1"/>
    <row r="402" ht="44.25" customHeight="1"/>
    <row r="403" ht="44.25" customHeight="1"/>
    <row r="404" ht="44.25" customHeight="1"/>
    <row r="405" ht="44.25" customHeight="1"/>
    <row r="406" ht="44.25" customHeight="1"/>
    <row r="407" ht="44.25" customHeight="1"/>
    <row r="408" ht="44.25" customHeight="1"/>
    <row r="409" ht="44.25" customHeight="1"/>
    <row r="410" ht="44.25" customHeight="1"/>
    <row r="411" ht="44.25" customHeight="1"/>
    <row r="412" ht="44.25" customHeight="1"/>
    <row r="413" ht="44.25" customHeight="1"/>
    <row r="414" ht="44.25" customHeight="1"/>
    <row r="415" ht="44.25" customHeight="1"/>
    <row r="416" ht="44.25" customHeight="1"/>
    <row r="417" ht="44.25" customHeight="1"/>
    <row r="418" ht="44.25" customHeight="1"/>
    <row r="419" ht="44.25" customHeight="1"/>
    <row r="420" ht="44.25" customHeight="1"/>
    <row r="421" ht="44.25" customHeight="1"/>
    <row r="422" ht="44.25" customHeight="1"/>
    <row r="423" ht="44.25" customHeight="1"/>
    <row r="424" ht="44.25" customHeight="1"/>
    <row r="425" ht="44.25" customHeight="1"/>
    <row r="426" ht="44.25" customHeight="1"/>
    <row r="427" ht="44.25" customHeight="1"/>
    <row r="428" ht="44.25" customHeight="1"/>
    <row r="429" ht="44.25" customHeight="1"/>
    <row r="430" ht="44.25" customHeight="1"/>
    <row r="431" ht="44.25" customHeight="1"/>
    <row r="432" ht="44.25" customHeight="1"/>
    <row r="433" ht="44.25" customHeight="1"/>
    <row r="434" ht="44.25" customHeight="1"/>
    <row r="435" ht="44.25" customHeight="1"/>
    <row r="436" ht="44.25" customHeight="1"/>
    <row r="437" ht="44.25" customHeight="1"/>
    <row r="438" ht="44.25" customHeight="1"/>
    <row r="439" ht="44.25" customHeight="1"/>
    <row r="440" ht="44.25" customHeight="1"/>
    <row r="441" ht="44.25" customHeight="1"/>
    <row r="442" ht="44.25" customHeight="1"/>
    <row r="443" ht="44.25" customHeight="1"/>
    <row r="444" ht="44.25" customHeight="1"/>
    <row r="445" ht="44.25" customHeight="1"/>
    <row r="446" ht="44.25" customHeight="1"/>
    <row r="447" ht="44.25" customHeight="1"/>
    <row r="448" ht="44.25" customHeight="1"/>
    <row r="449" ht="44.25" customHeight="1"/>
    <row r="450" ht="44.25" customHeight="1"/>
    <row r="451" ht="44.25" customHeight="1"/>
    <row r="452" ht="44.25" customHeight="1"/>
    <row r="453" ht="44.25" customHeight="1"/>
    <row r="454" ht="44.25" customHeight="1"/>
    <row r="455" ht="44.25" customHeight="1"/>
    <row r="456" ht="44.25" customHeight="1"/>
    <row r="457" ht="44.25" customHeight="1"/>
    <row r="458" ht="44.25" customHeight="1"/>
    <row r="459" ht="44.25" customHeight="1"/>
    <row r="460" ht="44.25" customHeight="1"/>
    <row r="461" ht="44.25" customHeight="1"/>
    <row r="462" ht="44.25" customHeight="1"/>
    <row r="463" ht="44.25" customHeight="1"/>
    <row r="464" ht="44.25" customHeight="1"/>
    <row r="465" ht="44.25" customHeight="1"/>
    <row r="466" ht="44.25" customHeight="1"/>
    <row r="467" ht="44.25" customHeight="1"/>
    <row r="468" ht="44.25" customHeight="1"/>
    <row r="469" ht="44.25" customHeight="1"/>
    <row r="470" ht="44.25" customHeight="1"/>
    <row r="471" ht="44.25" customHeight="1"/>
    <row r="472" ht="44.25" customHeight="1"/>
    <row r="473" ht="44.25" customHeight="1"/>
    <row r="474" ht="44.25" customHeight="1"/>
    <row r="475" ht="44.25" customHeight="1"/>
    <row r="476" ht="44.25" customHeight="1"/>
    <row r="477" ht="44.25" customHeight="1"/>
    <row r="478" ht="44.25" customHeight="1"/>
    <row r="479" ht="44.25" customHeight="1"/>
    <row r="480" ht="44.25" customHeight="1"/>
    <row r="481" ht="44.25" customHeight="1"/>
    <row r="482" ht="44.25" customHeight="1"/>
    <row r="483" ht="44.25" customHeight="1"/>
    <row r="484" ht="44.25" customHeight="1"/>
    <row r="485" ht="44.25" customHeight="1"/>
    <row r="486" ht="44.25" customHeight="1"/>
    <row r="487" ht="44.25" customHeight="1"/>
    <row r="488" ht="44.25" customHeight="1"/>
    <row r="489" ht="44.25" customHeight="1"/>
    <row r="490" ht="44.25" customHeight="1"/>
    <row r="491" ht="44.25" customHeight="1"/>
    <row r="492" ht="44.25" customHeight="1"/>
    <row r="493" ht="44.25" customHeight="1"/>
    <row r="494" ht="44.25" customHeight="1"/>
    <row r="495" ht="44.25" customHeight="1"/>
    <row r="496" ht="44.25" customHeight="1"/>
    <row r="497" ht="44.25" customHeight="1"/>
    <row r="498" ht="44.25" customHeight="1"/>
    <row r="499" ht="44.25" customHeight="1"/>
    <row r="500" ht="44.25" customHeight="1"/>
    <row r="501" ht="44.25" customHeight="1"/>
    <row r="502" ht="44.25" customHeight="1"/>
    <row r="503" ht="44.25" customHeight="1"/>
    <row r="504" ht="44.25" customHeight="1"/>
    <row r="505" ht="44.2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</sheetData>
  <mergeCells count="35">
    <mergeCell ref="A56:A67"/>
    <mergeCell ref="A44:A55"/>
    <mergeCell ref="B145:D145"/>
    <mergeCell ref="B32:B43"/>
    <mergeCell ref="B20:B31"/>
    <mergeCell ref="B44:B55"/>
    <mergeCell ref="B104:B115"/>
    <mergeCell ref="B92:B103"/>
    <mergeCell ref="B80:B91"/>
    <mergeCell ref="B68:B79"/>
    <mergeCell ref="B56:B67"/>
    <mergeCell ref="A2:B2"/>
    <mergeCell ref="C3:E3"/>
    <mergeCell ref="A5:D5"/>
    <mergeCell ref="B13:E13"/>
    <mergeCell ref="A8:D8"/>
    <mergeCell ref="B11:E11"/>
    <mergeCell ref="A4:E4"/>
    <mergeCell ref="A7:E7"/>
    <mergeCell ref="B146:D146"/>
    <mergeCell ref="A20:A31"/>
    <mergeCell ref="A19:E19"/>
    <mergeCell ref="A116:E116"/>
    <mergeCell ref="A132:E132"/>
    <mergeCell ref="B143:D143"/>
    <mergeCell ref="B144:D144"/>
    <mergeCell ref="A32:A43"/>
    <mergeCell ref="B117:B131"/>
    <mergeCell ref="B133:B142"/>
    <mergeCell ref="A133:A142"/>
    <mergeCell ref="A117:A131"/>
    <mergeCell ref="A104:A115"/>
    <mergeCell ref="A92:A103"/>
    <mergeCell ref="A80:A91"/>
    <mergeCell ref="A68:A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дендрология</vt:lpstr>
      <vt:lpstr>Пояснительная</vt:lpstr>
      <vt:lpstr>Протокол</vt:lpstr>
      <vt:lpstr>НМЦ</vt:lpstr>
      <vt:lpstr>НМЦК</vt:lpstr>
      <vt:lpstr>Cводная смета ПИР</vt:lpstr>
      <vt:lpstr>Экспертиза ПД и ИЗ (справочно)</vt:lpstr>
      <vt:lpstr>ОВОС</vt:lpstr>
      <vt:lpstr>ПД</vt:lpstr>
      <vt:lpstr>РД для расчета ОВОС</vt:lpstr>
      <vt:lpstr>Сводная изыскания</vt:lpstr>
      <vt:lpstr>'Cводная смета ПИР'!Область_печати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 (справочно)'!Область_печати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2022-10-20T08:26:55Z</dcterms:modified>
</cp:coreProperties>
</file>